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activeTab="4"/>
  </bookViews>
  <sheets>
    <sheet name="17级硕士" sheetId="5" r:id="rId1"/>
    <sheet name="17级博士" sheetId="2" r:id="rId2"/>
    <sheet name="16级硕士" sheetId="3" r:id="rId3"/>
    <sheet name="16级博士" sheetId="4" r:id="rId4"/>
    <sheet name="优秀研究生（干部）" sheetId="6" r:id="rId5"/>
  </sheets>
  <calcPr calcId="125725"/>
</workbook>
</file>

<file path=xl/calcChain.xml><?xml version="1.0" encoding="utf-8"?>
<calcChain xmlns="http://schemas.openxmlformats.org/spreadsheetml/2006/main">
  <c r="Y17" i="5"/>
  <c r="AI17" s="1"/>
  <c r="AK17" s="1"/>
  <c r="Y7"/>
  <c r="AI7" s="1"/>
  <c r="Y20"/>
  <c r="O75"/>
  <c r="AK75" s="1"/>
  <c r="O25"/>
  <c r="AK25" s="1"/>
  <c r="AH8"/>
  <c r="Y8"/>
  <c r="O35"/>
  <c r="AK35" s="1"/>
  <c r="O27"/>
  <c r="AK27" s="1"/>
  <c r="AI9"/>
  <c r="AK9" s="1"/>
  <c r="Y23"/>
  <c r="O7"/>
  <c r="O30"/>
  <c r="AK30" s="1"/>
  <c r="O64"/>
  <c r="AK64" s="1"/>
  <c r="N25" i="3"/>
  <c r="AO5"/>
  <c r="AP5" s="1"/>
  <c r="AR5" s="1"/>
  <c r="AS5" s="1"/>
  <c r="W5"/>
  <c r="W9"/>
  <c r="W10"/>
  <c r="W11"/>
  <c r="W12"/>
  <c r="W4"/>
  <c r="N7"/>
  <c r="N8"/>
  <c r="N9"/>
  <c r="N10"/>
  <c r="N11"/>
  <c r="N12"/>
  <c r="N14"/>
  <c r="N17"/>
  <c r="N18"/>
  <c r="N21"/>
  <c r="N24"/>
  <c r="N28"/>
  <c r="N5"/>
  <c r="N6"/>
  <c r="N4"/>
  <c r="AS4" i="4"/>
  <c r="AS11"/>
  <c r="AS7"/>
  <c r="AS12"/>
  <c r="AQ4"/>
  <c r="AR4" s="1"/>
  <c r="AR15"/>
  <c r="AS15" s="1"/>
  <c r="AR10"/>
  <c r="AS10" s="1"/>
  <c r="AR5"/>
  <c r="AS5" s="1"/>
  <c r="AR9"/>
  <c r="AS9" s="1"/>
  <c r="AR8"/>
  <c r="AS8" s="1"/>
  <c r="AR6"/>
  <c r="AS6" s="1"/>
  <c r="AR14"/>
  <c r="AS14" s="1"/>
  <c r="AR11"/>
  <c r="AR13"/>
  <c r="AS13" s="1"/>
  <c r="AR7"/>
  <c r="AQ12"/>
  <c r="AR12"/>
  <c r="AR23" i="3"/>
  <c r="AS23" s="1"/>
  <c r="AR16"/>
  <c r="AS16" s="1"/>
  <c r="AR22"/>
  <c r="AS22" s="1"/>
  <c r="AR25"/>
  <c r="AS25" s="1"/>
  <c r="AR6"/>
  <c r="AS6" s="1"/>
  <c r="AR9"/>
  <c r="AS9" s="1"/>
  <c r="AR20"/>
  <c r="AS20" s="1"/>
  <c r="AR28"/>
  <c r="AS28" s="1"/>
  <c r="AR12"/>
  <c r="AS12" s="1"/>
  <c r="AR17"/>
  <c r="AS17" s="1"/>
  <c r="AR4"/>
  <c r="AS4" s="1"/>
  <c r="AR18"/>
  <c r="AS18" s="1"/>
  <c r="AR27"/>
  <c r="AS27" s="1"/>
  <c r="AR19"/>
  <c r="AS19" s="1"/>
  <c r="AR7"/>
  <c r="AS7" s="1"/>
  <c r="AR8"/>
  <c r="AS8" s="1"/>
  <c r="AR10"/>
  <c r="AS10" s="1"/>
  <c r="AR24"/>
  <c r="AS24" s="1"/>
  <c r="AR26"/>
  <c r="AS26" s="1"/>
  <c r="AR21"/>
  <c r="AS21" s="1"/>
  <c r="AR13"/>
  <c r="AS13" s="1"/>
  <c r="AR15"/>
  <c r="AS15" s="1"/>
  <c r="AR14"/>
  <c r="AS14" s="1"/>
  <c r="AR11"/>
  <c r="AS11" s="1"/>
  <c r="AQ23"/>
  <c r="AQ16"/>
  <c r="AQ22"/>
  <c r="AQ25"/>
  <c r="AQ6"/>
  <c r="AQ9"/>
  <c r="AQ20"/>
  <c r="AQ28"/>
  <c r="AQ12"/>
  <c r="AQ17"/>
  <c r="AQ4"/>
  <c r="AQ18"/>
  <c r="AQ27"/>
  <c r="AQ19"/>
  <c r="AQ7"/>
  <c r="AQ8"/>
  <c r="AQ10"/>
  <c r="AQ24"/>
  <c r="AQ26"/>
  <c r="AQ21"/>
  <c r="AQ13"/>
  <c r="AQ15"/>
  <c r="AQ14"/>
  <c r="AQ11"/>
  <c r="AQ5"/>
  <c r="AK69" i="5"/>
  <c r="AK44"/>
  <c r="AK74"/>
  <c r="AK23"/>
  <c r="AK36"/>
  <c r="AK5"/>
  <c r="AK41"/>
  <c r="AK52"/>
  <c r="AK70"/>
  <c r="AK32"/>
  <c r="AK20"/>
  <c r="AK55"/>
  <c r="AK12"/>
  <c r="AK45"/>
  <c r="AK60"/>
  <c r="AK47"/>
  <c r="AK24"/>
  <c r="AK65"/>
  <c r="AK16"/>
  <c r="AK63"/>
  <c r="AK48"/>
  <c r="AK43"/>
  <c r="AK56"/>
  <c r="AK57"/>
  <c r="AK77"/>
  <c r="AK13"/>
  <c r="AK26"/>
  <c r="AK21"/>
  <c r="AK28"/>
  <c r="AK53"/>
  <c r="AK71"/>
  <c r="AK42"/>
  <c r="AK73"/>
  <c r="AK39"/>
  <c r="AK62"/>
  <c r="AK18"/>
  <c r="AK6"/>
  <c r="AK14"/>
  <c r="AK61"/>
  <c r="AK19"/>
  <c r="AK68"/>
  <c r="AK51"/>
  <c r="AK59"/>
  <c r="AK37"/>
  <c r="AK54"/>
  <c r="AK34"/>
  <c r="AK33"/>
  <c r="AK80"/>
  <c r="AK78"/>
  <c r="AK50"/>
  <c r="AK15"/>
  <c r="AK79"/>
  <c r="AK76"/>
  <c r="AK29"/>
  <c r="AK31"/>
  <c r="AK40"/>
  <c r="AK38"/>
  <c r="AK49"/>
  <c r="AK66"/>
  <c r="AK72"/>
  <c r="AK22"/>
  <c r="AK46"/>
  <c r="AK11"/>
  <c r="AK67"/>
  <c r="AK10"/>
  <c r="O58"/>
  <c r="AK58" s="1"/>
  <c r="AK7" l="1"/>
  <c r="AI8"/>
  <c r="AK8" s="1"/>
</calcChain>
</file>

<file path=xl/sharedStrings.xml><?xml version="1.0" encoding="utf-8"?>
<sst xmlns="http://schemas.openxmlformats.org/spreadsheetml/2006/main" count="814" uniqueCount="374">
  <si>
    <t>动物医学学院奖学金统计表</t>
  </si>
  <si>
    <t>SCI</t>
  </si>
  <si>
    <t>基本信息</t>
  </si>
  <si>
    <t>课程成绩</t>
  </si>
  <si>
    <t>综合表现</t>
  </si>
  <si>
    <t>科研成绩</t>
  </si>
  <si>
    <t>总分计算</t>
  </si>
  <si>
    <t>学号</t>
  </si>
  <si>
    <t>姓名</t>
  </si>
  <si>
    <t>特色社会主义</t>
  </si>
  <si>
    <t>自然辩证法</t>
  </si>
  <si>
    <t>生化</t>
  </si>
  <si>
    <t>免疫</t>
  </si>
  <si>
    <t>流病</t>
  </si>
  <si>
    <t>症状</t>
  </si>
  <si>
    <t>病变</t>
  </si>
  <si>
    <t>公卫</t>
  </si>
  <si>
    <t>生统</t>
  </si>
  <si>
    <t>平均成绩</t>
  </si>
  <si>
    <t>活动积分</t>
  </si>
  <si>
    <t>序号</t>
  </si>
  <si>
    <t>刊物名称</t>
  </si>
  <si>
    <t>论文题目</t>
  </si>
  <si>
    <t>文章类型</t>
  </si>
  <si>
    <t>影响因子</t>
  </si>
  <si>
    <t>ISSN /code</t>
  </si>
  <si>
    <t>权重系数</t>
  </si>
  <si>
    <t>署名排序</t>
  </si>
  <si>
    <t>原始计分</t>
  </si>
  <si>
    <t>原始累计计分</t>
  </si>
  <si>
    <t>科研折算系数（视最高科研计分定）</t>
  </si>
  <si>
    <t>基础学硕</t>
  </si>
  <si>
    <t>巩宇红</t>
  </si>
  <si>
    <t>黄吉成</t>
  </si>
  <si>
    <t>李艳伟</t>
  </si>
  <si>
    <t>International journal of molecular science</t>
  </si>
  <si>
    <t>Farrerol Relieve Lipopolysaccharide (LPS)-Induced Mastitis by Inhibiting AKT/NF-κB p65, ERK1/2 and P38 Signaling Pathway</t>
  </si>
  <si>
    <t>1422-0067</t>
  </si>
  <si>
    <t>梁明明</t>
  </si>
  <si>
    <t>柳舒</t>
  </si>
  <si>
    <t>马克龙</t>
  </si>
  <si>
    <t>孙诗惠</t>
  </si>
  <si>
    <t>吴素芳</t>
  </si>
  <si>
    <t>姚冰</t>
  </si>
  <si>
    <t>Disease Models &amp; Mechanisms</t>
  </si>
  <si>
    <t>Truncated C-terminus of fibrillin-1 induces Marfanoid-progeroidlipodystrophy
(MPL) syndrome in rabbit</t>
  </si>
  <si>
    <t>1234-1234</t>
  </si>
  <si>
    <t>周帅帅</t>
  </si>
  <si>
    <t>预防学硕</t>
  </si>
  <si>
    <t>邓贺文</t>
  </si>
  <si>
    <t>蒋衡</t>
  </si>
  <si>
    <t>李金凤</t>
  </si>
  <si>
    <t>刘柏君</t>
  </si>
  <si>
    <t>秦迪</t>
  </si>
  <si>
    <t>袭恒豫</t>
  </si>
  <si>
    <t>徐佳轮</t>
  </si>
  <si>
    <t>薛一冰</t>
  </si>
  <si>
    <t>于喜冰</t>
  </si>
  <si>
    <t>临床学硕</t>
  </si>
  <si>
    <t>舒馨</t>
  </si>
  <si>
    <t>王超群</t>
  </si>
  <si>
    <t>袁萌</t>
  </si>
  <si>
    <t>Microb Pathog.</t>
  </si>
  <si>
    <t>Rutin inhibits quorum sensing, biofilm formation and virulence genes in avian pathogenic Escherichia coli.</t>
  </si>
  <si>
    <t>0882-4010</t>
  </si>
  <si>
    <t>朱艺玮</t>
  </si>
  <si>
    <t>公卫学硕</t>
  </si>
  <si>
    <t>曹旗</t>
  </si>
  <si>
    <t>侯欢欢</t>
  </si>
  <si>
    <t>焦新</t>
  </si>
  <si>
    <t>李仕存</t>
  </si>
  <si>
    <t>林倩</t>
  </si>
  <si>
    <t>刘蕾</t>
  </si>
  <si>
    <t>栾文静</t>
  </si>
  <si>
    <t>任博雯</t>
  </si>
  <si>
    <t>王琪</t>
  </si>
  <si>
    <t>张胜兰</t>
  </si>
  <si>
    <t>张士军</t>
  </si>
  <si>
    <t>张雨璐</t>
  </si>
  <si>
    <t>郑博伟</t>
  </si>
  <si>
    <t>诊疗</t>
  </si>
  <si>
    <t>防控示范</t>
  </si>
  <si>
    <t>防疫规范</t>
  </si>
  <si>
    <t>基础专硕</t>
  </si>
  <si>
    <t xml:space="preserve">卢娜 </t>
  </si>
  <si>
    <t>兽医专硕</t>
  </si>
  <si>
    <t>陈爽</t>
  </si>
  <si>
    <t>预防专硕</t>
  </si>
  <si>
    <t>方旭</t>
  </si>
  <si>
    <t>临床专硕</t>
  </si>
  <si>
    <t>房志愿</t>
  </si>
  <si>
    <t>公示期专利</t>
  </si>
  <si>
    <t>专硕</t>
  </si>
  <si>
    <t>高宇</t>
  </si>
  <si>
    <t>巩倩</t>
  </si>
  <si>
    <t>International Journal of Molecular Science</t>
  </si>
  <si>
    <t>Peiminine Protects against Lipopolysaccharide-Induced Mastitis by Inhibiting the AKT/NF-κB, ERK1/2 and p38 SignalinPathways</t>
  </si>
  <si>
    <t>郭健</t>
  </si>
  <si>
    <t>郭岩</t>
  </si>
  <si>
    <t>韩震</t>
  </si>
  <si>
    <t>焦点</t>
  </si>
  <si>
    <t>李孙霍</t>
  </si>
  <si>
    <t>李昕彧</t>
  </si>
  <si>
    <t>兽医</t>
  </si>
  <si>
    <t>李政蓉</t>
  </si>
  <si>
    <r>
      <rPr>
        <b/>
        <sz val="11"/>
        <rFont val="宋体"/>
        <charset val="134"/>
      </rPr>
      <t>中国兽医学报</t>
    </r>
    <r>
      <rPr>
        <b/>
        <sz val="11"/>
        <rFont val="Tahoma"/>
        <family val="2"/>
      </rPr>
      <t xml:space="preserve"> </t>
    </r>
  </si>
  <si>
    <t>寨卡病毒病致病机理和疫苗研究进展</t>
  </si>
  <si>
    <t>1005-4545</t>
  </si>
  <si>
    <t>连晓欢</t>
  </si>
  <si>
    <t>公卫专硕</t>
  </si>
  <si>
    <t>刘恩华</t>
  </si>
  <si>
    <t>宋客</t>
  </si>
  <si>
    <t>孙铭</t>
  </si>
  <si>
    <t>汪雅哲</t>
  </si>
  <si>
    <t>王伟荣</t>
  </si>
  <si>
    <t>1672-9145</t>
  </si>
  <si>
    <t>王旭</t>
  </si>
  <si>
    <t>王雪飞</t>
  </si>
  <si>
    <t>武晓东</t>
  </si>
  <si>
    <t>武鑫宇</t>
  </si>
  <si>
    <t>肖佳孟</t>
  </si>
  <si>
    <t>徐国双</t>
  </si>
  <si>
    <t>徐梦实</t>
  </si>
  <si>
    <t>叶倩倩</t>
  </si>
  <si>
    <t>张宇新</t>
  </si>
  <si>
    <t>钦琪</t>
  </si>
  <si>
    <t>刘芳</t>
  </si>
  <si>
    <t>魏新宇</t>
  </si>
  <si>
    <t>学硕专业</t>
    <phoneticPr fontId="2" type="noConversion"/>
  </si>
  <si>
    <t>专硕专业</t>
    <phoneticPr fontId="2" type="noConversion"/>
  </si>
  <si>
    <t>中文一类</t>
  </si>
  <si>
    <t>中文二类</t>
  </si>
  <si>
    <t>中文三类</t>
  </si>
  <si>
    <t>其它</t>
  </si>
  <si>
    <t>专业</t>
  </si>
  <si>
    <t>马克思主义</t>
  </si>
  <si>
    <t>生物</t>
  </si>
  <si>
    <t>专业课</t>
  </si>
  <si>
    <t>科研折算总分</t>
  </si>
  <si>
    <t>临床学博</t>
  </si>
  <si>
    <t>魏正凯</t>
  </si>
  <si>
    <t>Vet Parasitol</t>
  </si>
  <si>
    <t>Bovine macrophage-derived extracellular traps act as early effectors against the abortive parasite Neospora caninum</t>
  </si>
  <si>
    <t>0304-4017</t>
  </si>
  <si>
    <t>Front Immunol</t>
  </si>
  <si>
    <t>Caprine Monocytes Release Extracellular Traps against Neospora caninum In Vitro</t>
  </si>
  <si>
    <t>1664-3224</t>
  </si>
  <si>
    <t>Chemosphere</t>
  </si>
  <si>
    <t>Nickel (II) nitrate hexahydrate triggered canine neutrophil extracellular traps release in vitro.</t>
  </si>
  <si>
    <t>0045-6535</t>
  </si>
  <si>
    <t>The formation of canine neutrophil extracellular traps induced by sodium arsenic in polymorphonuclear neutrophils.</t>
  </si>
  <si>
    <t>胡晓宇</t>
  </si>
  <si>
    <t>journal of mammary gland biology and neoplasia</t>
  </si>
  <si>
    <t>Role of Liver X Receptor in Mastitis Therapy and Regulation of Milk
Fat Synthesis</t>
  </si>
  <si>
    <t>1083-3021</t>
  </si>
  <si>
    <t>International immunopharmacology</t>
  </si>
  <si>
    <t>Induction of heme oxygenas-1 attenuates NLRP3 inflammasome activation
in lipopolysaccharide-induced mastitis in mice</t>
  </si>
  <si>
    <t>1567-5769</t>
  </si>
  <si>
    <t>Melatonin inhibits endoplasmic reticulum stress-associated TXNIP/NLRP3
inflammasome activation in lipopolysaccharide-induced endometritis in
mice</t>
  </si>
  <si>
    <t>基础学博</t>
  </si>
  <si>
    <t>卢葛锦</t>
  </si>
  <si>
    <t>Antonie Van Leeuwenhoek</t>
  </si>
  <si>
    <t>Juglone alleviates pneumolysin-induced human alveolar epithelial cell injury via inhibiting the hemolytic activity of pneumolysin.</t>
  </si>
  <si>
    <t>0003-6072</t>
  </si>
  <si>
    <t>FRONTIERS IN MICROBIOLOGY</t>
  </si>
  <si>
    <t>Morin Attenuates Streptococcus suis Pathogenicity in Mice by Neutralizing Suilysin Activity</t>
  </si>
  <si>
    <t>1664-302X</t>
  </si>
  <si>
    <t>预防学博</t>
  </si>
  <si>
    <t>姜合祥</t>
  </si>
  <si>
    <t>antonie van leeuwenhoek international journal of general and molecular microbiology</t>
  </si>
  <si>
    <t>Transcriptomic analysis of porcine PBMCs in response
to Actinobacillus pleuropneumoniae reveals the dynamic
changes of differentially expressed genes related to immunoinflammatory responses</t>
  </si>
  <si>
    <t>公卫学博</t>
  </si>
  <si>
    <t>刘琰</t>
  </si>
  <si>
    <t>临床兽医学</t>
  </si>
  <si>
    <t>董记红</t>
  </si>
  <si>
    <t>预防兽医</t>
    <rPh sb="0" eb="4">
      <t>yu'fang'shou'yi</t>
    </rPh>
    <phoneticPr fontId="2" type="noConversion"/>
  </si>
  <si>
    <t>魏冉</t>
    <rPh sb="0" eb="2">
      <t>wei'ran</t>
    </rPh>
    <phoneticPr fontId="2" type="noConversion"/>
  </si>
  <si>
    <t>刘红梅</t>
  </si>
  <si>
    <t>安雅男</t>
  </si>
  <si>
    <t>张虹</t>
  </si>
  <si>
    <t>吕强华</t>
  </si>
  <si>
    <t>张洪波</t>
  </si>
  <si>
    <t>郭文晋</t>
  </si>
  <si>
    <t>金雪敏</t>
  </si>
  <si>
    <t>张旭</t>
  </si>
  <si>
    <t>Microbial pathogenesis</t>
  </si>
  <si>
    <t xml:space="preserve"> Resveratrol inhibits LPS-induced mice mastitis through attenuating the MAPK and NF-kappaB signaling pathway</t>
  </si>
  <si>
    <t xml:space="preserve"> Chemosphere</t>
  </si>
  <si>
    <t>Nickel (II) nitrate hexahydrate triggered canine neutrophil extracellular traps release in vitro</t>
  </si>
  <si>
    <t xml:space="preserve"> European journal of pharmacology.</t>
  </si>
  <si>
    <t>Platycodin D suppressed LPS-induced inflammatory response by activating LXRalpha in LPS-stimulated primary bovine mammary epithelial cells.</t>
  </si>
  <si>
    <t>0014-2999</t>
  </si>
  <si>
    <t xml:space="preserve"> The Journal of surgical research</t>
  </si>
  <si>
    <t>Costunolide protects lipopolysaccharide/d-galactosamine-induced acute liver injury in mice by inhibiting NF-kappaB signaling pathway</t>
  </si>
  <si>
    <t>0022-4804</t>
  </si>
  <si>
    <t>姜景夫</t>
  </si>
  <si>
    <t>阚兴池</t>
  </si>
  <si>
    <t>李红利</t>
  </si>
  <si>
    <t>卢熠</t>
  </si>
  <si>
    <t>中国专利</t>
  </si>
  <si>
    <t>采用敲除技术建立Gadd45a敲除兔模型的方法</t>
  </si>
  <si>
    <t>CN107630043A</t>
  </si>
  <si>
    <t>马涛</t>
  </si>
  <si>
    <t>FUNCTIONAL &amp; INTEGRATIVE GENOMICS</t>
  </si>
  <si>
    <t>Differential Expression of miR-let7a in hair follicle cycle of Liaoning Cashmere goats and Identification of its targets</t>
  </si>
  <si>
    <t>1438-793X</t>
  </si>
  <si>
    <t>吴艳成</t>
  </si>
  <si>
    <t>Cellular Physiology and Biochemistry</t>
  </si>
  <si>
    <t>Sodium Butyrate Attenuates Diarrhea in Weaned Piglets and Promotes Tight Junction Protein Expression in Colon in a GPR109A-Dependent Manner</t>
  </si>
  <si>
    <t>1015-8987</t>
  </si>
  <si>
    <t>扬州大学学报（农业与生命科学版）</t>
  </si>
  <si>
    <t>丁酸钠对ＩＰＩ－２Ｉ细胞中Ｃｌａｕｄｉｎ－３表达的影响</t>
  </si>
  <si>
    <t>H016</t>
  </si>
  <si>
    <t>武林</t>
  </si>
  <si>
    <t>颜世卿</t>
  </si>
  <si>
    <t>动物医学进展</t>
  </si>
  <si>
    <t>AIM2在金黄色葡萄球菌皮肤感染中的作用</t>
  </si>
  <si>
    <t>G775</t>
  </si>
  <si>
    <t>丁佳欣</t>
  </si>
  <si>
    <t>中国兽医学报</t>
  </si>
  <si>
    <t>5678-5678</t>
  </si>
  <si>
    <t>李俊姣</t>
  </si>
  <si>
    <t>我国蜱虫源埃里希体的宿主分布及分子流行病学调查</t>
  </si>
  <si>
    <t>1005-4545/H225</t>
  </si>
  <si>
    <t>李玲</t>
  </si>
  <si>
    <t>DEVELOPMENTAL AND COMPARATIVE IMMUNOLOGY</t>
  </si>
  <si>
    <t>0145-305X</t>
  </si>
  <si>
    <t>徐文章</t>
  </si>
  <si>
    <t>禽Ｈ９Ｎ２亚型重组流感病毒疫苗候选株的构建及其免疫效果评价</t>
  </si>
  <si>
    <t>张杰</t>
  </si>
  <si>
    <t>赵冠宇</t>
  </si>
  <si>
    <t>/</t>
  </si>
  <si>
    <t>临床兽医学硕士</t>
  </si>
  <si>
    <t>李莹</t>
  </si>
  <si>
    <t>兽医公共卫生</t>
  </si>
  <si>
    <t>邓雨明</t>
  </si>
  <si>
    <t>Current Medicinal Chemistry</t>
  </si>
  <si>
    <t>Research Progress on Brucellosis</t>
  </si>
  <si>
    <t>0929-8673</t>
  </si>
  <si>
    <t>冯文靖</t>
  </si>
  <si>
    <t>Biochemical and Biophysical Research Communications</t>
  </si>
  <si>
    <t>Influenza a virus NS1 protein induced A20 contributes to viral</t>
  </si>
  <si>
    <t>0006-291X</t>
  </si>
  <si>
    <t>journal of medical virology</t>
  </si>
  <si>
    <t>MCPIP1 attenuates the innate immune response to influenza A virus by suppressing RIG-I expression in lung epithelial cells</t>
  </si>
  <si>
    <t>0146-6615</t>
  </si>
  <si>
    <t>高洁</t>
  </si>
  <si>
    <t>胡俊英</t>
  </si>
  <si>
    <t>李欣</t>
  </si>
  <si>
    <t>吉林省不同地区牛肠道病毒遗传变异分析</t>
  </si>
  <si>
    <t>亓文熙</t>
  </si>
  <si>
    <t>王路鹿</t>
  </si>
  <si>
    <t>张天宇</t>
  </si>
  <si>
    <t>吉林农业大学学报</t>
  </si>
  <si>
    <t>H243</t>
  </si>
  <si>
    <t>F034</t>
  </si>
  <si>
    <t>预防</t>
  </si>
  <si>
    <t>贾丽</t>
  </si>
  <si>
    <t>frontiers in cellular and infection microbiology</t>
  </si>
  <si>
    <t>Differential Protein Profiling of
Cerebrospinal Fluid in Piglets with
Severe Meningoencephalitis Caused
by Streptococcus suis Type 2
Compared to Controls</t>
  </si>
  <si>
    <t>2235-2988</t>
  </si>
  <si>
    <t>中国预防兽医学报</t>
  </si>
  <si>
    <t>猪链球菌2型毒力相关基因在分离株中的分布与突变研究</t>
  </si>
  <si>
    <t>1008-0589</t>
  </si>
  <si>
    <t>长春地区宠物犬贾第虫感染的分子流行病学调查与感染虫株的TPI基因分型</t>
  </si>
  <si>
    <t>新城疫病毒样颗粒对树突状细胞成熟的影响</t>
  </si>
  <si>
    <t>GPI锚定蛋白介导嵌合新城疫病毒样颗粒的组装</t>
  </si>
  <si>
    <t xml:space="preserve">中国兽医学报（吉林大学）
2018年1月  第38卷  第1期
</t>
  </si>
  <si>
    <r>
      <rPr>
        <b/>
        <i/>
        <sz val="12"/>
        <color theme="1"/>
        <rFont val="宋体"/>
        <family val="3"/>
        <charset val="134"/>
        <scheme val="minor"/>
      </rPr>
      <t>T</t>
    </r>
    <r>
      <rPr>
        <b/>
        <sz val="12"/>
        <color theme="1"/>
        <rFont val="宋体"/>
        <family val="3"/>
        <charset val="134"/>
        <scheme val="minor"/>
      </rPr>
      <t>KTrichomonas vaginalis Induces Production of Proinflammatory Cytokines in Mouse Macrophages Through Activation of MAPK and NF-κB Pathways Partially Mediated by TLR2</t>
    </r>
  </si>
  <si>
    <r>
      <t xml:space="preserve">Mouse macrophages capture and kill </t>
    </r>
    <r>
      <rPr>
        <b/>
        <i/>
        <sz val="12"/>
        <color theme="1"/>
        <rFont val="宋体"/>
        <family val="3"/>
        <charset val="134"/>
        <scheme val="minor"/>
      </rPr>
      <t>Giardia lamblia</t>
    </r>
    <r>
      <rPr>
        <b/>
        <sz val="12"/>
        <color theme="1"/>
        <rFont val="宋体"/>
        <family val="3"/>
        <charset val="134"/>
        <scheme val="minor"/>
      </rPr>
      <t xml:space="preserve"> by means of releasing extracellular trap</t>
    </r>
  </si>
  <si>
    <t>预防兽医学</t>
  </si>
  <si>
    <t>徐小洪</t>
  </si>
  <si>
    <t>Veterinary Microbiology</t>
  </si>
  <si>
    <t>Newcastle disease virus-like particles induce DC maturation through TLR4/NF-kB pathway and facilitate DC migration by CCR7-CCL19/CCL21 axis</t>
  </si>
  <si>
    <t>0378-1135</t>
  </si>
  <si>
    <t>virus research</t>
  </si>
  <si>
    <t>Identification and pathotypical analysis of a novel VIk sub-genotype Newcastle disease virus obtained from pigeon in China</t>
  </si>
  <si>
    <t>0168-1702</t>
  </si>
  <si>
    <t>Dendritic cell-targeted recombinantLactobacilli induce DC activation and T elicit specific immune responses against G57 genotype of avian H9N2 influenza virus infection</t>
  </si>
  <si>
    <t>poly (I:C)刺激CEF产生外泌体的抗新城疫病毒活性研究</t>
  </si>
  <si>
    <t>吕晓玲</t>
  </si>
  <si>
    <t>程梦珺</t>
  </si>
  <si>
    <t>VIRUSES-BASEL</t>
  </si>
  <si>
    <t>An Ointment Consisting of the Phage Lysin LysGH15 and Apigenin for Decolonization of Methicillin-Resistant Staphylococcus aureus from Skin Wounds</t>
  </si>
  <si>
    <t>applied and environmental microbiology</t>
  </si>
  <si>
    <t>Antibacterial Effects of Phage Lysin LysGH15 on Planktonic Cells and Bioﬁlms of Diverse Staphylococci</t>
  </si>
  <si>
    <t>杜希良</t>
  </si>
  <si>
    <t>journal of dairy science</t>
  </si>
  <si>
    <t>Adaptations of hepatic lipid metabolism and mitochondria in dairy cows with mild fatty liver</t>
  </si>
  <si>
    <t>0022-0302</t>
  </si>
  <si>
    <t>High concentrations of fatty acids and β-hydroxybutyrate impair the growth hormone-mediated hepatic JAK2-STAT5 pathway in clinically ketotic cows</t>
  </si>
  <si>
    <t>journal of cellular physiology</t>
  </si>
  <si>
    <t>Hepatic miR-125b inhibits insulin signaling pathway by targeting PIK3CD</t>
  </si>
  <si>
    <t>0021-9541</t>
  </si>
  <si>
    <t>journal of cellular and molecular medicine</t>
  </si>
  <si>
    <t>NEFA-induced ROS impaired insulin signaling through the JNK and p38MAPK pathways in non-alcoholic steatohepatitis</t>
  </si>
  <si>
    <t>1582-4934</t>
  </si>
  <si>
    <t>王超</t>
  </si>
  <si>
    <t>Frontiers in Cellular and Infection Microbiology</t>
  </si>
  <si>
    <t>Triclosan enhances the clearing of pathogenic intracellular Salmonella or Candida albicans but disturbs the intestinal microbiota through mTOR-independent autophagy</t>
  </si>
  <si>
    <t>预防兽医学博</t>
  </si>
  <si>
    <t>李姗</t>
  </si>
  <si>
    <t>Frontiers in Immunology</t>
  </si>
  <si>
    <t>Extracellular Vesicles Secreted by Neospora caninum Are Recognized by Toll-Like Receptor 2 and Modulate Host Cell Innate Immunity Through the MAPK Signaling Pathway</t>
  </si>
  <si>
    <t>黄炳旭</t>
  </si>
  <si>
    <t>Journal of Functional Foods</t>
  </si>
  <si>
    <t>Myricetin prevents dopaminergic neurons from undergoing
neuroinflammation-mediated degeneration in a lipopolysaccharide-induced
Parkinson’s disease model</t>
  </si>
  <si>
    <t>1756-4646</t>
  </si>
  <si>
    <t>FOOD &amp; FUNCTION</t>
  </si>
  <si>
    <t>α-Cyperone inhibits LPS-induced inflammation in
BV-2 cells through activation of Akt/Nrf2/HO-1
and suppression of the NF-κB pathway</t>
  </si>
  <si>
    <t>2042-6496</t>
  </si>
  <si>
    <t>international journal of molecular sciences</t>
  </si>
  <si>
    <t>Licochalcone A Prevents the Loss of Dopaminergic
Neurons by Inhibiting Microglial Activation in
Lipopolysaccharide (LPS)-Induced Parkinson’s
Disease Models</t>
  </si>
  <si>
    <t>Tubeimoside I Protects Dopaminergic Neurons
Against Inflammation-Mediated Damage in
Lipopolysaccharide (LPS)-Evoked Model of
Parkinson’s Disease in Rats</t>
  </si>
  <si>
    <t>基础兽医学博</t>
  </si>
  <si>
    <t>隋婷婷</t>
  </si>
  <si>
    <t>cell death disease</t>
  </si>
  <si>
    <t>Development of muscular dystrophy in a
CRISPR-engineered mutant rabbit model
with frame-disrupting ANO5 mutations</t>
  </si>
  <si>
    <t>(2018) 9:609</t>
  </si>
  <si>
    <t>Aging and disease</t>
  </si>
  <si>
    <t>LMNA-mutated Rabbits: A Model of Premature Aging Syndrome with Muscular Dystrophy and Dilated Cardiomyopathy</t>
  </si>
  <si>
    <t>Volume 9, Number 6;</t>
  </si>
  <si>
    <t>A novel rabbit model of Duchenne muscular dystrophy generated
by CRISPR/Cas9</t>
  </si>
  <si>
    <t>doi:10.1242/dmm.032201</t>
  </si>
  <si>
    <t>gene</t>
  </si>
  <si>
    <t>Multiple homologous genes knockout (KO) by CRISPR/Cas9 system in rabbit</t>
  </si>
  <si>
    <t>Gene 647 (2018) 261–267</t>
  </si>
  <si>
    <t>王爽</t>
  </si>
  <si>
    <t>Journal of Microbiology</t>
  </si>
  <si>
    <t>The antibacterial activity of E. coli bacteriophage lysin lysep3 is enhanced by fusing the Bacillus amyloliquefaciens bacteriophage endolysin binding domain D8 to the C-terminal region</t>
  </si>
  <si>
    <t>1225-8873</t>
  </si>
  <si>
    <t>刘水</t>
  </si>
  <si>
    <t>Antimicrob Agents Chemother</t>
  </si>
  <si>
    <t>Pterostilbene, a Potential MCR-1 Inhibitor That Enhances the Efficacy of Polymyxin B</t>
  </si>
  <si>
    <t>0066-4804</t>
  </si>
  <si>
    <t>厚朴酚在制备一酶抑制剂中的医用用途</t>
  </si>
  <si>
    <t>公示期的未授权专利</t>
  </si>
  <si>
    <t>根皮素在制备治疗鸡坏死性肠炎药物中的应用</t>
  </si>
  <si>
    <t>王玉茹</t>
  </si>
  <si>
    <t>吕红明</t>
  </si>
  <si>
    <t>International Journal of Biological Macromolecules</t>
  </si>
  <si>
    <t>Daphnetin alleviates lipopolysaccharide/d-galactosamine-induced acute liver failure via the inhibition of NLRP3, MAPK and NF-κB, and the induction of autophagy.</t>
  </si>
  <si>
    <t xml:space="preserve">Front Pharmacol </t>
  </si>
  <si>
    <t>Licochalcone A Upregulates Nrf2 Antioxidant Pathway and Thereby Alleviates Acetaminophen-Induced Hepatotoxicity.</t>
  </si>
  <si>
    <t>Isoliquiritigenin Activates Nuclear Factor Erythroid-2 Related Factor 2 to Suppress the NOD-Like Receptor Protein 3 Inflammasome and Inhibits the NF-κB Pathway in Macrophages and in Acute Lung Injury.</t>
  </si>
  <si>
    <t>1663-9812</t>
  </si>
  <si>
    <r>
      <rPr>
        <b/>
        <sz val="12"/>
        <rFont val="宋体"/>
        <family val="3"/>
        <charset val="134"/>
        <scheme val="minor"/>
      </rPr>
      <t>0141-8130</t>
    </r>
  </si>
  <si>
    <t>基础学硕</t>
    <phoneticPr fontId="2" type="noConversion"/>
  </si>
  <si>
    <t>杜博亚</t>
  </si>
  <si>
    <t>胡诗雨</t>
  </si>
  <si>
    <t>石俊超</t>
  </si>
  <si>
    <t>王婷婷</t>
  </si>
  <si>
    <t>Frontiers  in Microbiology</t>
  </si>
  <si>
    <t>In Vitro/Vivo Activity of Potential MCR-1 Inhibitor in Combination With Colistin Againsts mcr-1-Positive Klebsiella pneumonia.</t>
  </si>
  <si>
    <t>杨雅雯</t>
  </si>
  <si>
    <t>马轲</t>
  </si>
  <si>
    <t>谢旭峰</t>
  </si>
  <si>
    <t>frontiers in Immunology</t>
  </si>
  <si>
    <t>Doxycycline attenuates leptospirainduced</t>
  </si>
  <si>
    <t>Microbial Pathogenesis</t>
  </si>
  <si>
    <t>Low-dose Norfloxacin-treated leptospires induce less IL-1β release in</t>
  </si>
  <si>
    <t>杨宇宸</t>
  </si>
  <si>
    <t>关玉婷</t>
  </si>
  <si>
    <t>丙泊酚对比格犬心脏形态及左心功能的影响</t>
  </si>
  <si>
    <t>中文二类</t>
    <phoneticPr fontId="2" type="noConversion"/>
  </si>
  <si>
    <t> Virus Genes</t>
  </si>
  <si>
    <t>Genomic characterization and pathogenicity of a porcine hemagglutinating encephalomyelitis virus strain isolated in China</t>
  </si>
  <si>
    <t>0920-8569</t>
  </si>
  <si>
    <t>Acta Biochimica et Biophysica Sinica</t>
    <phoneticPr fontId="2" type="noConversion"/>
  </si>
  <si>
    <t xml:space="preserve">A novel dense granule protein NcGRA23 in Neospora caninum
</t>
    <phoneticPr fontId="2" type="noConversion"/>
  </si>
  <si>
    <t>优秀研究生</t>
    <phoneticPr fontId="2" type="noConversion"/>
  </si>
  <si>
    <t>优秀研究生干部</t>
    <phoneticPr fontId="2" type="noConversion"/>
  </si>
  <si>
    <t>一等</t>
    <phoneticPr fontId="2" type="noConversion"/>
  </si>
  <si>
    <t>二等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</si>
</sst>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\(0.00\)"/>
  </numFmts>
  <fonts count="42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sz val="11"/>
      <color theme="1"/>
      <name val="Tahoma"/>
      <family val="2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ahoma"/>
      <family val="2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1"/>
      <name val="Tahoma"/>
      <family val="2"/>
    </font>
    <font>
      <b/>
      <sz val="12"/>
      <color rgb="FF000000"/>
      <name val="Arial"/>
      <family val="2"/>
    </font>
    <font>
      <b/>
      <sz val="11"/>
      <color theme="1"/>
      <name val="Times New Roman"/>
      <family val="1"/>
    </font>
    <font>
      <b/>
      <sz val="11"/>
      <color rgb="FF222222"/>
      <name val="Times New Roman"/>
      <family val="1"/>
    </font>
    <font>
      <b/>
      <sz val="11"/>
      <name val="宋体"/>
      <charset val="134"/>
    </font>
    <font>
      <b/>
      <sz val="13"/>
      <color rgb="FF000000"/>
      <name val="Microsoft YaHei"/>
      <charset val="134"/>
    </font>
    <font>
      <b/>
      <sz val="12"/>
      <color indexed="8"/>
      <name val="宋体"/>
      <charset val="134"/>
    </font>
    <font>
      <b/>
      <sz val="11"/>
      <color indexed="8"/>
      <name val="Tahoma"/>
      <family val="2"/>
    </font>
    <font>
      <b/>
      <sz val="11"/>
      <color indexed="10"/>
      <name val="Tahoma"/>
      <family val="2"/>
    </font>
    <font>
      <b/>
      <sz val="11"/>
      <color theme="1"/>
      <name val="Tahoma"/>
      <family val="2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Tahoma"/>
      <family val="2"/>
      <charset val="134"/>
    </font>
    <font>
      <b/>
      <sz val="20"/>
      <color theme="1"/>
      <name val="宋体"/>
      <family val="3"/>
      <charset val="134"/>
    </font>
    <font>
      <sz val="11"/>
      <color rgb="FF666666"/>
      <name val="Arial"/>
      <family val="2"/>
    </font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i/>
      <sz val="12"/>
      <color theme="1"/>
      <name val="宋体"/>
      <family val="3"/>
      <charset val="134"/>
      <scheme val="minor"/>
    </font>
    <font>
      <sz val="11"/>
      <name val="Tahoma"/>
    </font>
    <font>
      <sz val="11"/>
      <color theme="1"/>
      <name val="宋体"/>
      <family val="3"/>
      <charset val="134"/>
    </font>
    <font>
      <b/>
      <sz val="20"/>
      <color theme="1"/>
      <name val="Tahoma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33" fillId="0" borderId="0"/>
    <xf numFmtId="0" fontId="1" fillId="0" borderId="0">
      <alignment vertical="center"/>
    </xf>
    <xf numFmtId="0" fontId="39" fillId="0" borderId="0">
      <alignment vertical="center"/>
    </xf>
  </cellStyleXfs>
  <cellXfs count="240">
    <xf numFmtId="0" fontId="0" fillId="0" borderId="0" xfId="0"/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Border="1"/>
    <xf numFmtId="0" fontId="11" fillId="0" borderId="1" xfId="1" applyFont="1" applyBorder="1"/>
    <xf numFmtId="0" fontId="10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6" fillId="0" borderId="1" xfId="1" applyFont="1" applyBorder="1"/>
    <xf numFmtId="0" fontId="6" fillId="0" borderId="1" xfId="1" applyFont="1" applyFill="1" applyBorder="1" applyAlignment="1"/>
    <xf numFmtId="0" fontId="12" fillId="0" borderId="1" xfId="1" applyFont="1" applyFill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7" fontId="6" fillId="0" borderId="1" xfId="1" applyNumberFormat="1" applyBorder="1"/>
    <xf numFmtId="0" fontId="21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176" fontId="23" fillId="0" borderId="1" xfId="1" applyNumberFormat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0" fillId="0" borderId="1" xfId="1" applyFont="1" applyBorder="1"/>
    <xf numFmtId="0" fontId="5" fillId="2" borderId="1" xfId="1" applyFont="1" applyFill="1" applyBorder="1" applyAlignment="1">
      <alignment horizontal="center"/>
    </xf>
    <xf numFmtId="0" fontId="0" fillId="0" borderId="0" xfId="0"/>
    <xf numFmtId="0" fontId="27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7" fontId="0" fillId="0" borderId="1" xfId="0" applyNumberFormat="1" applyBorder="1"/>
    <xf numFmtId="177" fontId="4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0" fillId="0" borderId="2" xfId="0" applyBorder="1"/>
    <xf numFmtId="0" fontId="0" fillId="0" borderId="6" xfId="0" applyBorder="1"/>
    <xf numFmtId="0" fontId="27" fillId="0" borderId="6" xfId="0" applyFont="1" applyBorder="1" applyAlignment="1">
      <alignment vertical="center"/>
    </xf>
    <xf numFmtId="177" fontId="0" fillId="0" borderId="6" xfId="0" applyNumberFormat="1" applyBorder="1"/>
    <xf numFmtId="0" fontId="4" fillId="0" borderId="2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Fill="1" applyBorder="1"/>
    <xf numFmtId="177" fontId="0" fillId="0" borderId="1" xfId="0" applyNumberFormat="1" applyFill="1" applyBorder="1"/>
    <xf numFmtId="0" fontId="0" fillId="0" borderId="2" xfId="0" applyFill="1" applyBorder="1"/>
    <xf numFmtId="0" fontId="0" fillId="0" borderId="6" xfId="0" applyFill="1" applyBorder="1"/>
    <xf numFmtId="177" fontId="27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3" fillId="0" borderId="0" xfId="2" applyBorder="1"/>
    <xf numFmtId="0" fontId="27" fillId="0" borderId="1" xfId="2" applyFont="1" applyBorder="1" applyAlignment="1">
      <alignment horizontal="center" vertical="center"/>
    </xf>
    <xf numFmtId="177" fontId="27" fillId="0" borderId="1" xfId="2" applyNumberFormat="1" applyFont="1" applyBorder="1" applyAlignment="1">
      <alignment horizontal="center" vertical="center"/>
    </xf>
    <xf numFmtId="0" fontId="33" fillId="0" borderId="1" xfId="2" applyBorder="1"/>
    <xf numFmtId="0" fontId="34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/>
    </xf>
    <xf numFmtId="177" fontId="34" fillId="0" borderId="1" xfId="2" applyNumberFormat="1" applyFont="1" applyBorder="1" applyAlignment="1">
      <alignment horizontal="center" vertical="center"/>
    </xf>
    <xf numFmtId="177" fontId="34" fillId="0" borderId="1" xfId="2" applyNumberFormat="1" applyFont="1" applyBorder="1"/>
    <xf numFmtId="0" fontId="34" fillId="0" borderId="0" xfId="2" applyFont="1" applyBorder="1"/>
    <xf numFmtId="0" fontId="34" fillId="0" borderId="0" xfId="0" applyFont="1"/>
    <xf numFmtId="0" fontId="34" fillId="0" borderId="1" xfId="2" applyFont="1" applyBorder="1"/>
    <xf numFmtId="0" fontId="0" fillId="0" borderId="0" xfId="0" applyBorder="1"/>
    <xf numFmtId="0" fontId="34" fillId="0" borderId="0" xfId="0" applyFont="1" applyBorder="1"/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1" fillId="0" borderId="1" xfId="2" applyFont="1" applyBorder="1" applyAlignment="1">
      <alignment vertical="center"/>
    </xf>
    <xf numFmtId="0" fontId="37" fillId="0" borderId="1" xfId="2" applyFont="1" applyBorder="1"/>
    <xf numFmtId="0" fontId="34" fillId="0" borderId="1" xfId="2" applyFont="1" applyFill="1" applyBorder="1" applyAlignment="1">
      <alignment horizontal="center" vertical="center"/>
    </xf>
    <xf numFmtId="0" fontId="6" fillId="0" borderId="0" xfId="1"/>
    <xf numFmtId="0" fontId="27" fillId="0" borderId="1" xfId="1" applyFont="1" applyBorder="1" applyAlignment="1">
      <alignment horizontal="center" vertical="center"/>
    </xf>
    <xf numFmtId="0" fontId="31" fillId="0" borderId="0" xfId="1" applyFont="1" applyBorder="1" applyAlignment="1">
      <alignment vertical="center"/>
    </xf>
    <xf numFmtId="177" fontId="27" fillId="0" borderId="1" xfId="1" applyNumberFormat="1" applyFont="1" applyFill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left" wrapText="1"/>
    </xf>
    <xf numFmtId="0" fontId="34" fillId="0" borderId="1" xfId="1" applyFont="1" applyBorder="1" applyAlignment="1">
      <alignment horizontal="center"/>
    </xf>
    <xf numFmtId="0" fontId="34" fillId="0" borderId="1" xfId="1" applyFont="1" applyBorder="1"/>
    <xf numFmtId="177" fontId="34" fillId="0" borderId="1" xfId="1" applyNumberFormat="1" applyFont="1" applyFill="1" applyBorder="1" applyAlignment="1"/>
    <xf numFmtId="0" fontId="34" fillId="0" borderId="1" xfId="1" applyFont="1" applyFill="1" applyBorder="1" applyAlignment="1"/>
    <xf numFmtId="0" fontId="36" fillId="0" borderId="1" xfId="1" applyFont="1" applyFill="1" applyBorder="1" applyAlignment="1">
      <alignment vertical="center"/>
    </xf>
    <xf numFmtId="177" fontId="34" fillId="0" borderId="1" xfId="1" applyNumberFormat="1" applyFont="1" applyBorder="1"/>
    <xf numFmtId="0" fontId="34" fillId="3" borderId="1" xfId="2" applyFont="1" applyFill="1" applyBorder="1" applyAlignment="1">
      <alignment horizontal="center" vertical="center"/>
    </xf>
    <xf numFmtId="0" fontId="0" fillId="0" borderId="0" xfId="0"/>
    <xf numFmtId="0" fontId="6" fillId="0" borderId="1" xfId="1" applyBorder="1"/>
    <xf numFmtId="176" fontId="5" fillId="0" borderId="1" xfId="1" applyNumberFormat="1" applyFont="1" applyBorder="1" applyAlignment="1">
      <alignment horizontal="center" vertical="center"/>
    </xf>
    <xf numFmtId="0" fontId="0" fillId="0" borderId="0" xfId="0"/>
    <xf numFmtId="0" fontId="10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Border="1"/>
    <xf numFmtId="0" fontId="14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4" fillId="2" borderId="1" xfId="2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wrapText="1"/>
    </xf>
    <xf numFmtId="177" fontId="5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10" fillId="3" borderId="1" xfId="1" applyFont="1" applyFill="1" applyBorder="1"/>
    <xf numFmtId="0" fontId="6" fillId="3" borderId="1" xfId="1" applyFill="1" applyBorder="1"/>
    <xf numFmtId="0" fontId="3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wrapText="1"/>
    </xf>
    <xf numFmtId="0" fontId="0" fillId="3" borderId="1" xfId="0" applyFill="1" applyBorder="1"/>
    <xf numFmtId="0" fontId="25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0" fontId="10" fillId="4" borderId="1" xfId="1" applyFont="1" applyFill="1" applyBorder="1"/>
    <xf numFmtId="0" fontId="10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176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177" fontId="5" fillId="5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16" fillId="5" borderId="1" xfId="1" applyFont="1" applyFill="1" applyBorder="1" applyAlignment="1">
      <alignment horizontal="left" wrapText="1"/>
    </xf>
    <xf numFmtId="0" fontId="6" fillId="5" borderId="1" xfId="1" applyFill="1" applyBorder="1"/>
    <xf numFmtId="0" fontId="19" fillId="5" borderId="1" xfId="1" applyFont="1" applyFill="1" applyBorder="1" applyAlignment="1">
      <alignment horizontal="center" vertical="center"/>
    </xf>
    <xf numFmtId="0" fontId="20" fillId="5" borderId="1" xfId="1" applyFont="1" applyFill="1" applyBorder="1" applyAlignment="1"/>
    <xf numFmtId="0" fontId="10" fillId="5" borderId="1" xfId="1" applyFont="1" applyFill="1" applyBorder="1"/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6" fillId="5" borderId="0" xfId="1" applyFill="1"/>
    <xf numFmtId="0" fontId="25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/>
    <xf numFmtId="0" fontId="0" fillId="5" borderId="1" xfId="0" applyFill="1" applyBorder="1" applyAlignment="1">
      <alignment wrapText="1"/>
    </xf>
    <xf numFmtId="0" fontId="25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2" xfId="0" applyFill="1" applyBorder="1"/>
    <xf numFmtId="0" fontId="0" fillId="5" borderId="1" xfId="0" applyFill="1" applyBorder="1"/>
    <xf numFmtId="177" fontId="0" fillId="5" borderId="1" xfId="0" applyNumberFormat="1" applyFill="1" applyBorder="1"/>
    <xf numFmtId="0" fontId="3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0" fillId="3" borderId="2" xfId="0" applyFill="1" applyBorder="1"/>
    <xf numFmtId="0" fontId="35" fillId="3" borderId="1" xfId="2" applyFont="1" applyFill="1" applyBorder="1" applyAlignment="1">
      <alignment horizontal="center" vertical="center"/>
    </xf>
    <xf numFmtId="0" fontId="34" fillId="3" borderId="1" xfId="2" applyFont="1" applyFill="1" applyBorder="1"/>
    <xf numFmtId="0" fontId="34" fillId="3" borderId="0" xfId="2" applyFont="1" applyFill="1" applyBorder="1"/>
    <xf numFmtId="0" fontId="34" fillId="3" borderId="0" xfId="0" applyFont="1" applyFill="1" applyBorder="1"/>
    <xf numFmtId="0" fontId="36" fillId="3" borderId="1" xfId="2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horizontal="center" vertical="center"/>
    </xf>
    <xf numFmtId="0" fontId="36" fillId="3" borderId="1" xfId="1" applyFont="1" applyFill="1" applyBorder="1" applyAlignment="1">
      <alignment horizontal="center" vertical="center"/>
    </xf>
    <xf numFmtId="0" fontId="34" fillId="3" borderId="1" xfId="1" applyFont="1" applyFill="1" applyBorder="1" applyAlignment="1"/>
    <xf numFmtId="0" fontId="34" fillId="3" borderId="1" xfId="1" applyFont="1" applyFill="1" applyBorder="1" applyAlignment="1">
      <alignment wrapText="1"/>
    </xf>
    <xf numFmtId="0" fontId="34" fillId="3" borderId="0" xfId="0" applyFont="1" applyFill="1"/>
    <xf numFmtId="0" fontId="34" fillId="5" borderId="1" xfId="2" applyFont="1" applyFill="1" applyBorder="1" applyAlignment="1">
      <alignment horizontal="center" vertical="center"/>
    </xf>
    <xf numFmtId="0" fontId="35" fillId="5" borderId="1" xfId="2" applyFont="1" applyFill="1" applyBorder="1" applyAlignment="1">
      <alignment horizontal="center" vertical="center"/>
    </xf>
    <xf numFmtId="0" fontId="34" fillId="5" borderId="1" xfId="2" applyFont="1" applyFill="1" applyBorder="1"/>
    <xf numFmtId="0" fontId="34" fillId="5" borderId="0" xfId="2" applyFont="1" applyFill="1" applyBorder="1"/>
    <xf numFmtId="0" fontId="34" fillId="5" borderId="0" xfId="0" applyFont="1" applyFill="1" applyBorder="1"/>
    <xf numFmtId="0" fontId="34" fillId="5" borderId="1" xfId="1" applyFont="1" applyFill="1" applyBorder="1" applyAlignment="1">
      <alignment horizontal="center" vertical="center"/>
    </xf>
    <xf numFmtId="0" fontId="35" fillId="5" borderId="1" xfId="1" applyFont="1" applyFill="1" applyBorder="1" applyAlignment="1">
      <alignment horizontal="center" vertical="center"/>
    </xf>
    <xf numFmtId="0" fontId="36" fillId="5" borderId="1" xfId="1" applyFont="1" applyFill="1" applyBorder="1" applyAlignment="1">
      <alignment horizontal="center" vertical="center"/>
    </xf>
    <xf numFmtId="0" fontId="34" fillId="5" borderId="1" xfId="1" applyFont="1" applyFill="1" applyBorder="1"/>
    <xf numFmtId="0" fontId="34" fillId="5" borderId="0" xfId="0" applyFont="1" applyFill="1"/>
    <xf numFmtId="0" fontId="34" fillId="5" borderId="1" xfId="1" applyFont="1" applyFill="1" applyBorder="1" applyAlignment="1">
      <alignment wrapText="1"/>
    </xf>
    <xf numFmtId="1" fontId="36" fillId="5" borderId="1" xfId="1" applyNumberFormat="1" applyFont="1" applyFill="1" applyBorder="1" applyAlignment="1">
      <alignment wrapText="1"/>
    </xf>
    <xf numFmtId="0" fontId="37" fillId="5" borderId="1" xfId="1" applyFont="1" applyFill="1" applyBorder="1" applyAlignment="1">
      <alignment horizontal="left" vertical="center" wrapText="1"/>
    </xf>
    <xf numFmtId="0" fontId="34" fillId="5" borderId="1" xfId="1" applyFont="1" applyFill="1" applyBorder="1" applyAlignment="1">
      <alignment horizontal="left" vertical="center"/>
    </xf>
    <xf numFmtId="1" fontId="36" fillId="5" borderId="1" xfId="1" applyNumberFormat="1" applyFont="1" applyFill="1" applyBorder="1" applyAlignment="1">
      <alignment vertical="center"/>
    </xf>
    <xf numFmtId="0" fontId="37" fillId="5" borderId="1" xfId="1" applyFont="1" applyFill="1" applyBorder="1"/>
    <xf numFmtId="0" fontId="3" fillId="4" borderId="1" xfId="0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4" borderId="1" xfId="2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0"/>
  <sheetViews>
    <sheetView workbookViewId="0">
      <selection activeCell="A8" sqref="A8"/>
    </sheetView>
  </sheetViews>
  <sheetFormatPr defaultRowHeight="14.25"/>
  <cols>
    <col min="1" max="1" width="9" style="237"/>
    <col min="3" max="3" width="14.625" customWidth="1"/>
    <col min="26" max="34" width="9" style="124"/>
    <col min="36" max="36" width="35.25" customWidth="1"/>
    <col min="37" max="37" width="11.75" customWidth="1"/>
  </cols>
  <sheetData>
    <row r="1" spans="1:37" ht="25.5">
      <c r="B1" s="217" t="s">
        <v>0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</row>
    <row r="2" spans="1:37" ht="18.75">
      <c r="B2" s="218" t="s">
        <v>2</v>
      </c>
      <c r="C2" s="219"/>
      <c r="D2" s="219"/>
      <c r="E2" s="218" t="s">
        <v>3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1" t="s">
        <v>4</v>
      </c>
      <c r="Q2" s="218" t="s">
        <v>5</v>
      </c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8" t="s">
        <v>6</v>
      </c>
    </row>
    <row r="3" spans="1:37">
      <c r="B3" s="36" t="s">
        <v>129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80</v>
      </c>
      <c r="K3" s="6" t="s">
        <v>15</v>
      </c>
      <c r="L3" s="6" t="s">
        <v>16</v>
      </c>
      <c r="M3" s="6" t="s">
        <v>81</v>
      </c>
      <c r="N3" s="6" t="s">
        <v>82</v>
      </c>
      <c r="O3" s="12" t="s">
        <v>18</v>
      </c>
      <c r="P3" s="12" t="s">
        <v>19</v>
      </c>
      <c r="Q3" s="13" t="s">
        <v>20</v>
      </c>
      <c r="R3" s="2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119" t="s">
        <v>20</v>
      </c>
      <c r="AA3" s="116" t="s">
        <v>21</v>
      </c>
      <c r="AB3" s="116" t="s">
        <v>22</v>
      </c>
      <c r="AC3" s="116" t="s">
        <v>23</v>
      </c>
      <c r="AD3" s="116" t="s">
        <v>24</v>
      </c>
      <c r="AE3" s="116" t="s">
        <v>25</v>
      </c>
      <c r="AF3" s="116" t="s">
        <v>26</v>
      </c>
      <c r="AG3" s="116" t="s">
        <v>27</v>
      </c>
      <c r="AH3" s="116" t="s">
        <v>28</v>
      </c>
      <c r="AI3" s="12" t="s">
        <v>29</v>
      </c>
      <c r="AJ3" s="2" t="s">
        <v>30</v>
      </c>
      <c r="AK3" s="29"/>
    </row>
    <row r="4" spans="1:37">
      <c r="B4" s="35" t="s">
        <v>128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/>
      <c r="O4" s="12"/>
      <c r="P4" s="12"/>
      <c r="Q4" s="13"/>
      <c r="R4" s="2"/>
      <c r="S4" s="2"/>
      <c r="T4" s="2"/>
      <c r="U4" s="2"/>
      <c r="V4" s="2"/>
      <c r="W4" s="2"/>
      <c r="X4" s="2"/>
      <c r="Y4" s="2"/>
      <c r="Z4" s="116"/>
      <c r="AA4" s="116"/>
      <c r="AB4" s="116"/>
      <c r="AC4" s="116"/>
      <c r="AD4" s="116"/>
      <c r="AE4" s="116"/>
      <c r="AF4" s="116"/>
      <c r="AG4" s="116"/>
      <c r="AH4" s="116"/>
      <c r="AI4" s="12"/>
      <c r="AJ4" s="2"/>
      <c r="AK4" s="29"/>
    </row>
    <row r="5" spans="1:37" s="138" customFormat="1" ht="15.75" customHeight="1">
      <c r="A5" s="238" t="s">
        <v>372</v>
      </c>
      <c r="B5" s="130" t="s">
        <v>83</v>
      </c>
      <c r="C5" s="130">
        <v>2017854006</v>
      </c>
      <c r="D5" s="130" t="s">
        <v>94</v>
      </c>
      <c r="E5" s="131">
        <v>85</v>
      </c>
      <c r="F5" s="131">
        <v>70</v>
      </c>
      <c r="G5" s="131">
        <v>93</v>
      </c>
      <c r="H5" s="131">
        <v>72</v>
      </c>
      <c r="I5" s="131">
        <v>92</v>
      </c>
      <c r="J5" s="131">
        <v>70</v>
      </c>
      <c r="K5" s="131">
        <v>87</v>
      </c>
      <c r="L5" s="131">
        <v>88</v>
      </c>
      <c r="M5" s="131">
        <v>84</v>
      </c>
      <c r="N5" s="131">
        <v>85</v>
      </c>
      <c r="O5" s="132">
        <v>82.6</v>
      </c>
      <c r="P5" s="133">
        <v>46.5</v>
      </c>
      <c r="Q5" s="134">
        <v>1</v>
      </c>
      <c r="R5" s="135" t="s">
        <v>95</v>
      </c>
      <c r="S5" s="136" t="s">
        <v>96</v>
      </c>
      <c r="T5" s="131" t="s">
        <v>1</v>
      </c>
      <c r="U5" s="131">
        <v>3.6869999999999998</v>
      </c>
      <c r="V5" s="131" t="s">
        <v>46</v>
      </c>
      <c r="W5" s="131">
        <v>12</v>
      </c>
      <c r="X5" s="131">
        <v>1</v>
      </c>
      <c r="Y5" s="131">
        <v>44.244</v>
      </c>
      <c r="Z5" s="131"/>
      <c r="AA5" s="131"/>
      <c r="AB5" s="131"/>
      <c r="AC5" s="131"/>
      <c r="AD5" s="131"/>
      <c r="AE5" s="131"/>
      <c r="AF5" s="131"/>
      <c r="AG5" s="131"/>
      <c r="AH5" s="131"/>
      <c r="AI5" s="133">
        <v>44.244</v>
      </c>
      <c r="AJ5" s="131">
        <v>1</v>
      </c>
      <c r="AK5" s="137">
        <f t="shared" ref="AK5:AK36" si="0">AI5*0.2+P5*0.1+O5*0.7</f>
        <v>71.318799999999996</v>
      </c>
    </row>
    <row r="6" spans="1:37" s="138" customFormat="1" ht="15.75" customHeight="1">
      <c r="A6" s="238" t="s">
        <v>372</v>
      </c>
      <c r="B6" s="139" t="s">
        <v>48</v>
      </c>
      <c r="C6" s="130">
        <v>2017852029</v>
      </c>
      <c r="D6" s="130" t="s">
        <v>57</v>
      </c>
      <c r="E6" s="131">
        <v>79</v>
      </c>
      <c r="F6" s="131">
        <v>83</v>
      </c>
      <c r="G6" s="131">
        <v>94</v>
      </c>
      <c r="H6" s="131">
        <v>90</v>
      </c>
      <c r="I6" s="131">
        <v>95</v>
      </c>
      <c r="J6" s="131">
        <v>91</v>
      </c>
      <c r="K6" s="131">
        <v>98</v>
      </c>
      <c r="L6" s="131">
        <v>87</v>
      </c>
      <c r="M6" s="131">
        <v>97</v>
      </c>
      <c r="N6" s="131"/>
      <c r="O6" s="132">
        <v>90.4444444444444</v>
      </c>
      <c r="P6" s="133">
        <v>77.5</v>
      </c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31">
        <v>1</v>
      </c>
      <c r="AK6" s="137">
        <f t="shared" si="0"/>
        <v>71.061111111111074</v>
      </c>
    </row>
    <row r="7" spans="1:37" s="138" customFormat="1" ht="15.75" customHeight="1">
      <c r="A7" s="238" t="s">
        <v>372</v>
      </c>
      <c r="B7" s="130" t="s">
        <v>31</v>
      </c>
      <c r="C7" s="130">
        <v>2017857002</v>
      </c>
      <c r="D7" s="130" t="s">
        <v>350</v>
      </c>
      <c r="E7" s="131">
        <v>71</v>
      </c>
      <c r="F7" s="131">
        <v>86</v>
      </c>
      <c r="G7" s="131">
        <v>98</v>
      </c>
      <c r="H7" s="131">
        <v>89</v>
      </c>
      <c r="I7" s="131">
        <v>90</v>
      </c>
      <c r="J7" s="131">
        <v>94</v>
      </c>
      <c r="K7" s="131">
        <v>98</v>
      </c>
      <c r="L7" s="131">
        <v>92</v>
      </c>
      <c r="M7" s="131">
        <v>98</v>
      </c>
      <c r="N7" s="131"/>
      <c r="O7" s="132">
        <f>AVERAGE(E7:M7)</f>
        <v>90.666666666666671</v>
      </c>
      <c r="P7" s="133">
        <v>45</v>
      </c>
      <c r="Q7" s="141">
        <v>1</v>
      </c>
      <c r="R7" s="142" t="s">
        <v>365</v>
      </c>
      <c r="S7" s="143" t="s">
        <v>366</v>
      </c>
      <c r="T7" s="143" t="s">
        <v>1</v>
      </c>
      <c r="U7" s="143">
        <v>1.542</v>
      </c>
      <c r="V7" s="143" t="s">
        <v>367</v>
      </c>
      <c r="W7" s="143">
        <v>8</v>
      </c>
      <c r="X7" s="143">
        <v>1</v>
      </c>
      <c r="Y7" s="143">
        <f>U7*W7/X7/X7</f>
        <v>12.336</v>
      </c>
      <c r="Z7" s="141"/>
      <c r="AA7" s="144"/>
      <c r="AB7" s="145"/>
      <c r="AC7" s="146"/>
      <c r="AD7" s="147"/>
      <c r="AE7" s="147"/>
      <c r="AF7" s="147"/>
      <c r="AG7" s="147"/>
      <c r="AH7" s="143"/>
      <c r="AI7" s="133">
        <f>Y7+AH7</f>
        <v>12.336</v>
      </c>
      <c r="AJ7" s="131">
        <v>1</v>
      </c>
      <c r="AK7" s="137">
        <f t="shared" si="0"/>
        <v>70.433866666666674</v>
      </c>
    </row>
    <row r="8" spans="1:37" s="138" customFormat="1" ht="15.75" customHeight="1">
      <c r="A8" s="238" t="s">
        <v>372</v>
      </c>
      <c r="B8" s="130" t="s">
        <v>58</v>
      </c>
      <c r="C8" s="130">
        <v>2017857006</v>
      </c>
      <c r="D8" s="130" t="s">
        <v>356</v>
      </c>
      <c r="E8" s="131">
        <v>74</v>
      </c>
      <c r="F8" s="131">
        <v>85</v>
      </c>
      <c r="G8" s="131">
        <v>91</v>
      </c>
      <c r="H8" s="131">
        <v>83</v>
      </c>
      <c r="I8" s="131">
        <v>84</v>
      </c>
      <c r="J8" s="131">
        <v>93</v>
      </c>
      <c r="K8" s="131">
        <v>94</v>
      </c>
      <c r="L8" s="131">
        <v>90</v>
      </c>
      <c r="M8" s="131">
        <v>90</v>
      </c>
      <c r="N8" s="131"/>
      <c r="O8" s="132">
        <v>87.111111111111114</v>
      </c>
      <c r="P8" s="133">
        <v>29</v>
      </c>
      <c r="Q8" s="134">
        <v>1</v>
      </c>
      <c r="R8" s="143" t="s">
        <v>357</v>
      </c>
      <c r="S8" s="143" t="s">
        <v>358</v>
      </c>
      <c r="T8" s="143" t="s">
        <v>1</v>
      </c>
      <c r="U8" s="143">
        <v>5.5110000000000001</v>
      </c>
      <c r="V8" s="143"/>
      <c r="W8" s="143">
        <v>20</v>
      </c>
      <c r="X8" s="143">
        <v>2</v>
      </c>
      <c r="Y8" s="143">
        <f>U8*W8/X8/X8</f>
        <v>27.555</v>
      </c>
      <c r="Z8" s="141">
        <v>2</v>
      </c>
      <c r="AA8" s="147" t="s">
        <v>359</v>
      </c>
      <c r="AB8" s="147" t="s">
        <v>360</v>
      </c>
      <c r="AC8" s="147" t="s">
        <v>1</v>
      </c>
      <c r="AD8" s="147">
        <v>2.3319999999999999</v>
      </c>
      <c r="AE8" s="147"/>
      <c r="AF8" s="147">
        <v>8</v>
      </c>
      <c r="AG8" s="147">
        <v>2</v>
      </c>
      <c r="AH8" s="143">
        <f>AD8*AF8/AG8/AG8</f>
        <v>4.6639999999999997</v>
      </c>
      <c r="AI8" s="148">
        <f>AH8+Y8</f>
        <v>32.219000000000001</v>
      </c>
      <c r="AJ8" s="131">
        <v>1</v>
      </c>
      <c r="AK8" s="137">
        <f t="shared" si="0"/>
        <v>70.321577777777776</v>
      </c>
    </row>
    <row r="9" spans="1:37" s="138" customFormat="1" ht="15.75" customHeight="1">
      <c r="A9" s="238" t="s">
        <v>372</v>
      </c>
      <c r="B9" s="130" t="s">
        <v>31</v>
      </c>
      <c r="C9" s="130">
        <v>2017857003</v>
      </c>
      <c r="D9" s="130" t="s">
        <v>351</v>
      </c>
      <c r="E9" s="131">
        <v>76</v>
      </c>
      <c r="F9" s="131">
        <v>95</v>
      </c>
      <c r="G9" s="131">
        <v>85</v>
      </c>
      <c r="H9" s="131">
        <v>87</v>
      </c>
      <c r="I9" s="131">
        <v>91</v>
      </c>
      <c r="J9" s="131">
        <v>93</v>
      </c>
      <c r="K9" s="131">
        <v>95</v>
      </c>
      <c r="L9" s="131">
        <v>89</v>
      </c>
      <c r="M9" s="131">
        <v>90</v>
      </c>
      <c r="N9" s="131"/>
      <c r="O9" s="132">
        <v>89</v>
      </c>
      <c r="P9" s="133">
        <v>40</v>
      </c>
      <c r="Q9" s="134">
        <v>1</v>
      </c>
      <c r="R9" s="143" t="s">
        <v>352</v>
      </c>
      <c r="S9" s="143" t="s">
        <v>353</v>
      </c>
      <c r="T9" s="143" t="s">
        <v>1</v>
      </c>
      <c r="U9" s="143">
        <v>4.0190000000000001</v>
      </c>
      <c r="V9" s="143" t="s">
        <v>166</v>
      </c>
      <c r="W9" s="143">
        <v>20</v>
      </c>
      <c r="X9" s="143">
        <v>2</v>
      </c>
      <c r="Y9" s="143">
        <v>20.094999999999999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8">
        <f>U9*W9/X9/X9</f>
        <v>20.094999999999999</v>
      </c>
      <c r="AJ9" s="131">
        <v>1</v>
      </c>
      <c r="AK9" s="137">
        <f t="shared" si="0"/>
        <v>70.319000000000003</v>
      </c>
    </row>
    <row r="10" spans="1:37" s="157" customFormat="1" ht="15.75" customHeight="1">
      <c r="A10" s="239" t="s">
        <v>373</v>
      </c>
      <c r="B10" s="151" t="s">
        <v>31</v>
      </c>
      <c r="C10" s="151">
        <v>2017852002</v>
      </c>
      <c r="D10" s="151" t="s">
        <v>32</v>
      </c>
      <c r="E10" s="152">
        <v>89</v>
      </c>
      <c r="F10" s="152">
        <v>86</v>
      </c>
      <c r="G10" s="152">
        <v>92</v>
      </c>
      <c r="H10" s="152">
        <v>88</v>
      </c>
      <c r="I10" s="152">
        <v>84</v>
      </c>
      <c r="J10" s="152">
        <v>88</v>
      </c>
      <c r="K10" s="152">
        <v>98</v>
      </c>
      <c r="L10" s="152">
        <v>90</v>
      </c>
      <c r="M10" s="152">
        <v>99</v>
      </c>
      <c r="N10" s="152"/>
      <c r="O10" s="153">
        <v>90.4444444444444</v>
      </c>
      <c r="P10" s="154">
        <v>62.5</v>
      </c>
      <c r="Q10" s="155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4"/>
      <c r="AJ10" s="152">
        <v>1</v>
      </c>
      <c r="AK10" s="156">
        <f t="shared" si="0"/>
        <v>69.561111111111074</v>
      </c>
    </row>
    <row r="11" spans="1:37" s="157" customFormat="1" ht="15.75" customHeight="1">
      <c r="A11" s="239" t="s">
        <v>373</v>
      </c>
      <c r="B11" s="151" t="s">
        <v>31</v>
      </c>
      <c r="C11" s="151">
        <v>2017852004</v>
      </c>
      <c r="D11" s="151" t="s">
        <v>34</v>
      </c>
      <c r="E11" s="151">
        <v>79</v>
      </c>
      <c r="F11" s="151">
        <v>78</v>
      </c>
      <c r="G11" s="151">
        <v>92</v>
      </c>
      <c r="H11" s="151">
        <v>70</v>
      </c>
      <c r="I11" s="151">
        <v>78</v>
      </c>
      <c r="J11" s="151">
        <v>84</v>
      </c>
      <c r="K11" s="151">
        <v>71</v>
      </c>
      <c r="L11" s="151">
        <v>87</v>
      </c>
      <c r="M11" s="151">
        <v>88</v>
      </c>
      <c r="N11" s="151"/>
      <c r="O11" s="153">
        <v>80.7777777777778</v>
      </c>
      <c r="P11" s="154">
        <v>33.5</v>
      </c>
      <c r="Q11" s="155">
        <v>1</v>
      </c>
      <c r="R11" s="152" t="s">
        <v>35</v>
      </c>
      <c r="S11" s="158" t="s">
        <v>36</v>
      </c>
      <c r="T11" s="152" t="s">
        <v>1</v>
      </c>
      <c r="U11" s="152">
        <v>3.6869999999999998</v>
      </c>
      <c r="V11" s="159" t="s">
        <v>37</v>
      </c>
      <c r="W11" s="152">
        <v>12</v>
      </c>
      <c r="X11" s="152">
        <v>1</v>
      </c>
      <c r="Y11" s="152">
        <v>44.244</v>
      </c>
      <c r="Z11" s="152"/>
      <c r="AA11" s="152"/>
      <c r="AB11" s="152"/>
      <c r="AC11" s="152"/>
      <c r="AD11" s="152"/>
      <c r="AE11" s="152"/>
      <c r="AF11" s="152"/>
      <c r="AG11" s="152"/>
      <c r="AH11" s="152"/>
      <c r="AI11" s="154">
        <v>44.244</v>
      </c>
      <c r="AJ11" s="152">
        <v>1</v>
      </c>
      <c r="AK11" s="156">
        <f t="shared" si="0"/>
        <v>68.743244444444457</v>
      </c>
    </row>
    <row r="12" spans="1:37" s="157" customFormat="1" ht="15.75" customHeight="1">
      <c r="A12" s="239" t="s">
        <v>373</v>
      </c>
      <c r="B12" s="151" t="s">
        <v>103</v>
      </c>
      <c r="C12" s="151">
        <v>2017854015</v>
      </c>
      <c r="D12" s="151" t="s">
        <v>104</v>
      </c>
      <c r="E12" s="152">
        <v>86</v>
      </c>
      <c r="F12" s="152">
        <v>88</v>
      </c>
      <c r="G12" s="152">
        <v>91</v>
      </c>
      <c r="H12" s="152">
        <v>89</v>
      </c>
      <c r="I12" s="152">
        <v>90</v>
      </c>
      <c r="J12" s="152">
        <v>85</v>
      </c>
      <c r="K12" s="152">
        <v>89</v>
      </c>
      <c r="L12" s="152">
        <v>96</v>
      </c>
      <c r="M12" s="152">
        <v>90</v>
      </c>
      <c r="N12" s="152">
        <v>95</v>
      </c>
      <c r="O12" s="153">
        <v>89.9</v>
      </c>
      <c r="P12" s="154">
        <v>48</v>
      </c>
      <c r="Q12" s="155">
        <v>1</v>
      </c>
      <c r="R12" s="160" t="s">
        <v>105</v>
      </c>
      <c r="S12" s="155" t="s">
        <v>106</v>
      </c>
      <c r="T12" s="155"/>
      <c r="U12" s="155">
        <v>1</v>
      </c>
      <c r="V12" s="161" t="s">
        <v>107</v>
      </c>
      <c r="W12" s="155"/>
      <c r="X12" s="155">
        <v>1</v>
      </c>
      <c r="Y12" s="155">
        <v>5</v>
      </c>
      <c r="Z12" s="155"/>
      <c r="AA12" s="155"/>
      <c r="AB12" s="155"/>
      <c r="AC12" s="155"/>
      <c r="AD12" s="155"/>
      <c r="AE12" s="155"/>
      <c r="AF12" s="155"/>
      <c r="AG12" s="155"/>
      <c r="AH12" s="155"/>
      <c r="AI12" s="154">
        <v>5</v>
      </c>
      <c r="AJ12" s="152">
        <v>1</v>
      </c>
      <c r="AK12" s="156">
        <f t="shared" si="0"/>
        <v>68.73</v>
      </c>
    </row>
    <row r="13" spans="1:37" s="157" customFormat="1" ht="15.75" customHeight="1">
      <c r="A13" s="239" t="s">
        <v>373</v>
      </c>
      <c r="B13" s="151" t="s">
        <v>85</v>
      </c>
      <c r="C13" s="151">
        <v>2017854033</v>
      </c>
      <c r="D13" s="151" t="s">
        <v>122</v>
      </c>
      <c r="E13" s="152">
        <v>82</v>
      </c>
      <c r="F13" s="152">
        <v>86</v>
      </c>
      <c r="G13" s="152">
        <v>88</v>
      </c>
      <c r="H13" s="152">
        <v>84</v>
      </c>
      <c r="I13" s="152">
        <v>91</v>
      </c>
      <c r="J13" s="152">
        <v>88</v>
      </c>
      <c r="K13" s="152">
        <v>97</v>
      </c>
      <c r="L13" s="152">
        <v>88</v>
      </c>
      <c r="M13" s="152">
        <v>86</v>
      </c>
      <c r="N13" s="152">
        <v>85</v>
      </c>
      <c r="O13" s="153">
        <v>87.5</v>
      </c>
      <c r="P13" s="154">
        <v>71</v>
      </c>
      <c r="Q13" s="155">
        <v>1</v>
      </c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>
        <v>1</v>
      </c>
      <c r="AK13" s="156">
        <f t="shared" si="0"/>
        <v>68.349999999999994</v>
      </c>
    </row>
    <row r="14" spans="1:37" s="157" customFormat="1" ht="15.75" customHeight="1">
      <c r="A14" s="239" t="s">
        <v>373</v>
      </c>
      <c r="B14" s="162" t="s">
        <v>58</v>
      </c>
      <c r="C14" s="151">
        <v>2017852035</v>
      </c>
      <c r="D14" s="151" t="s">
        <v>59</v>
      </c>
      <c r="E14" s="152">
        <v>86</v>
      </c>
      <c r="F14" s="152">
        <v>82</v>
      </c>
      <c r="G14" s="152">
        <v>96</v>
      </c>
      <c r="H14" s="152">
        <v>85</v>
      </c>
      <c r="I14" s="152">
        <v>78</v>
      </c>
      <c r="J14" s="152">
        <v>93</v>
      </c>
      <c r="K14" s="152">
        <v>89</v>
      </c>
      <c r="L14" s="152">
        <v>90</v>
      </c>
      <c r="M14" s="152">
        <v>99</v>
      </c>
      <c r="N14" s="152"/>
      <c r="O14" s="153">
        <v>88.6666666666667</v>
      </c>
      <c r="P14" s="154">
        <v>56.5</v>
      </c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2">
        <v>1</v>
      </c>
      <c r="AK14" s="156">
        <f t="shared" si="0"/>
        <v>67.716666666666683</v>
      </c>
    </row>
    <row r="15" spans="1:37" s="157" customFormat="1" ht="15.75" customHeight="1">
      <c r="A15" s="239" t="s">
        <v>373</v>
      </c>
      <c r="B15" s="151" t="s">
        <v>31</v>
      </c>
      <c r="C15" s="151">
        <v>2017852012</v>
      </c>
      <c r="D15" s="151" t="s">
        <v>43</v>
      </c>
      <c r="E15" s="152">
        <v>80</v>
      </c>
      <c r="F15" s="152">
        <v>83</v>
      </c>
      <c r="G15" s="152">
        <v>86</v>
      </c>
      <c r="H15" s="152">
        <v>90</v>
      </c>
      <c r="I15" s="152">
        <v>78</v>
      </c>
      <c r="J15" s="152">
        <v>84</v>
      </c>
      <c r="K15" s="152">
        <v>93</v>
      </c>
      <c r="L15" s="152">
        <v>92</v>
      </c>
      <c r="M15" s="152">
        <v>83</v>
      </c>
      <c r="N15" s="152"/>
      <c r="O15" s="153">
        <v>85.4444444444444</v>
      </c>
      <c r="P15" s="154">
        <v>32</v>
      </c>
      <c r="Q15" s="155">
        <v>1</v>
      </c>
      <c r="R15" s="152" t="s">
        <v>44</v>
      </c>
      <c r="S15" s="163" t="s">
        <v>45</v>
      </c>
      <c r="T15" s="152" t="s">
        <v>1</v>
      </c>
      <c r="U15" s="152">
        <v>4.3979999999999997</v>
      </c>
      <c r="V15" s="152" t="s">
        <v>46</v>
      </c>
      <c r="W15" s="152">
        <v>20</v>
      </c>
      <c r="X15" s="152">
        <v>2</v>
      </c>
      <c r="Y15" s="152">
        <v>21.99</v>
      </c>
      <c r="Z15" s="152"/>
      <c r="AA15" s="152"/>
      <c r="AB15" s="152"/>
      <c r="AC15" s="152"/>
      <c r="AD15" s="152"/>
      <c r="AE15" s="152"/>
      <c r="AF15" s="152"/>
      <c r="AG15" s="152"/>
      <c r="AH15" s="152"/>
      <c r="AI15" s="154">
        <v>21.99</v>
      </c>
      <c r="AJ15" s="152">
        <v>1</v>
      </c>
      <c r="AK15" s="156">
        <f t="shared" si="0"/>
        <v>67.409111111111073</v>
      </c>
    </row>
    <row r="16" spans="1:37" s="157" customFormat="1" ht="15.75" customHeight="1">
      <c r="A16" s="239" t="s">
        <v>373</v>
      </c>
      <c r="B16" s="151" t="s">
        <v>87</v>
      </c>
      <c r="C16" s="151">
        <v>2017854025</v>
      </c>
      <c r="D16" s="151" t="s">
        <v>114</v>
      </c>
      <c r="E16" s="152">
        <v>82</v>
      </c>
      <c r="F16" s="152">
        <v>87</v>
      </c>
      <c r="G16" s="152">
        <v>77</v>
      </c>
      <c r="H16" s="152">
        <v>79</v>
      </c>
      <c r="I16" s="152">
        <v>84</v>
      </c>
      <c r="J16" s="152">
        <v>88</v>
      </c>
      <c r="K16" s="152">
        <v>86</v>
      </c>
      <c r="L16" s="152">
        <v>87</v>
      </c>
      <c r="M16" s="152">
        <v>88</v>
      </c>
      <c r="N16" s="152">
        <v>87</v>
      </c>
      <c r="O16" s="153">
        <v>84.5</v>
      </c>
      <c r="P16" s="154">
        <v>46</v>
      </c>
      <c r="Q16" s="155">
        <v>1</v>
      </c>
      <c r="R16" s="152" t="s">
        <v>368</v>
      </c>
      <c r="S16" s="163" t="s">
        <v>369</v>
      </c>
      <c r="T16" s="164" t="s">
        <v>1</v>
      </c>
      <c r="U16" s="164">
        <v>2.2240000000000002</v>
      </c>
      <c r="V16" s="164" t="s">
        <v>115</v>
      </c>
      <c r="W16" s="164">
        <v>8</v>
      </c>
      <c r="X16" s="164">
        <v>1</v>
      </c>
      <c r="Y16" s="164">
        <v>17.792000000000002</v>
      </c>
      <c r="Z16" s="164"/>
      <c r="AA16" s="164"/>
      <c r="AB16" s="164"/>
      <c r="AC16" s="164"/>
      <c r="AD16" s="164"/>
      <c r="AE16" s="164"/>
      <c r="AF16" s="164"/>
      <c r="AG16" s="164"/>
      <c r="AH16" s="164"/>
      <c r="AI16" s="165">
        <v>17.792000000000002</v>
      </c>
      <c r="AJ16" s="152">
        <v>1</v>
      </c>
      <c r="AK16" s="156">
        <f t="shared" si="0"/>
        <v>67.308400000000006</v>
      </c>
    </row>
    <row r="17" spans="1:38" s="157" customFormat="1" ht="15.75" customHeight="1">
      <c r="A17" s="239" t="s">
        <v>373</v>
      </c>
      <c r="B17" s="162" t="s">
        <v>58</v>
      </c>
      <c r="C17" s="151">
        <v>2017852037</v>
      </c>
      <c r="D17" s="151" t="s">
        <v>61</v>
      </c>
      <c r="E17" s="152">
        <v>83</v>
      </c>
      <c r="F17" s="152">
        <v>83</v>
      </c>
      <c r="G17" s="152">
        <v>92</v>
      </c>
      <c r="H17" s="152">
        <v>86</v>
      </c>
      <c r="I17" s="152">
        <v>79</v>
      </c>
      <c r="J17" s="152">
        <v>92</v>
      </c>
      <c r="K17" s="152">
        <v>97</v>
      </c>
      <c r="L17" s="152">
        <v>90</v>
      </c>
      <c r="M17" s="152">
        <v>96</v>
      </c>
      <c r="N17" s="152"/>
      <c r="O17" s="153">
        <v>88.6666666666667</v>
      </c>
      <c r="P17" s="154">
        <v>38.5</v>
      </c>
      <c r="Q17" s="155">
        <v>1</v>
      </c>
      <c r="R17" s="152" t="s">
        <v>62</v>
      </c>
      <c r="S17" s="152" t="s">
        <v>63</v>
      </c>
      <c r="T17" s="152" t="s">
        <v>1</v>
      </c>
      <c r="U17" s="152">
        <v>2.3319999999999999</v>
      </c>
      <c r="V17" s="152" t="s">
        <v>64</v>
      </c>
      <c r="W17" s="152">
        <v>8</v>
      </c>
      <c r="X17" s="152">
        <v>2</v>
      </c>
      <c r="Y17" s="152">
        <f>U17*W17/X17/X17</f>
        <v>4.6639999999999997</v>
      </c>
      <c r="Z17" s="152"/>
      <c r="AA17" s="152"/>
      <c r="AB17" s="152"/>
      <c r="AC17" s="152"/>
      <c r="AD17" s="152"/>
      <c r="AE17" s="152"/>
      <c r="AF17" s="152"/>
      <c r="AG17" s="152"/>
      <c r="AH17" s="152"/>
      <c r="AI17" s="154">
        <f>AH17+Y17</f>
        <v>4.6639999999999997</v>
      </c>
      <c r="AJ17" s="152">
        <v>1</v>
      </c>
      <c r="AK17" s="156">
        <f t="shared" si="0"/>
        <v>66.849466666666686</v>
      </c>
      <c r="AL17" s="166"/>
    </row>
    <row r="18" spans="1:38" s="157" customFormat="1" ht="15.75" customHeight="1">
      <c r="A18" s="239" t="s">
        <v>373</v>
      </c>
      <c r="B18" s="162" t="s">
        <v>48</v>
      </c>
      <c r="C18" s="151">
        <v>2017852028</v>
      </c>
      <c r="D18" s="151" t="s">
        <v>56</v>
      </c>
      <c r="E18" s="152">
        <v>78</v>
      </c>
      <c r="F18" s="152">
        <v>83</v>
      </c>
      <c r="G18" s="152">
        <v>72</v>
      </c>
      <c r="H18" s="152">
        <v>85</v>
      </c>
      <c r="I18" s="152">
        <v>86</v>
      </c>
      <c r="J18" s="152">
        <v>87</v>
      </c>
      <c r="K18" s="152">
        <v>83</v>
      </c>
      <c r="L18" s="152">
        <v>91</v>
      </c>
      <c r="M18" s="152">
        <v>88</v>
      </c>
      <c r="N18" s="152"/>
      <c r="O18" s="153">
        <v>83.6666666666667</v>
      </c>
      <c r="P18" s="154">
        <v>71</v>
      </c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2">
        <v>1</v>
      </c>
      <c r="AK18" s="156">
        <f t="shared" si="0"/>
        <v>65.666666666666686</v>
      </c>
    </row>
    <row r="19" spans="1:38" s="157" customFormat="1" ht="15.75" customHeight="1">
      <c r="A19" s="239" t="s">
        <v>373</v>
      </c>
      <c r="B19" s="162" t="s">
        <v>58</v>
      </c>
      <c r="C19" s="151">
        <v>2017852038</v>
      </c>
      <c r="D19" s="151" t="s">
        <v>65</v>
      </c>
      <c r="E19" s="152">
        <v>84</v>
      </c>
      <c r="F19" s="152">
        <v>85</v>
      </c>
      <c r="G19" s="152">
        <v>96</v>
      </c>
      <c r="H19" s="152">
        <v>83</v>
      </c>
      <c r="I19" s="152">
        <v>91</v>
      </c>
      <c r="J19" s="152">
        <v>93</v>
      </c>
      <c r="K19" s="152">
        <v>98</v>
      </c>
      <c r="L19" s="152">
        <v>90</v>
      </c>
      <c r="M19" s="152">
        <v>99</v>
      </c>
      <c r="N19" s="152"/>
      <c r="O19" s="153">
        <v>91</v>
      </c>
      <c r="P19" s="154">
        <v>19</v>
      </c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2">
        <v>1</v>
      </c>
      <c r="AK19" s="156">
        <f t="shared" si="0"/>
        <v>65.599999999999994</v>
      </c>
      <c r="AL19" s="166"/>
    </row>
    <row r="20" spans="1:38" s="157" customFormat="1" ht="15.75" customHeight="1">
      <c r="A20" s="239" t="s">
        <v>373</v>
      </c>
      <c r="B20" s="151" t="s">
        <v>85</v>
      </c>
      <c r="C20" s="151">
        <v>2017854013</v>
      </c>
      <c r="D20" s="151" t="s">
        <v>101</v>
      </c>
      <c r="E20" s="152">
        <v>89</v>
      </c>
      <c r="F20" s="152">
        <v>70</v>
      </c>
      <c r="G20" s="152">
        <v>88</v>
      </c>
      <c r="H20" s="152">
        <v>91</v>
      </c>
      <c r="I20" s="152">
        <v>81</v>
      </c>
      <c r="J20" s="152">
        <v>91</v>
      </c>
      <c r="K20" s="152">
        <v>91</v>
      </c>
      <c r="L20" s="152">
        <v>88</v>
      </c>
      <c r="M20" s="152">
        <v>89</v>
      </c>
      <c r="N20" s="152">
        <v>85</v>
      </c>
      <c r="O20" s="153">
        <v>86.3</v>
      </c>
      <c r="P20" s="154">
        <v>41</v>
      </c>
      <c r="Q20" s="155">
        <v>1</v>
      </c>
      <c r="R20" s="167" t="s">
        <v>219</v>
      </c>
      <c r="S20" s="167" t="s">
        <v>363</v>
      </c>
      <c r="T20" s="167" t="s">
        <v>364</v>
      </c>
      <c r="U20" s="152">
        <v>1</v>
      </c>
      <c r="V20" s="152"/>
      <c r="W20" s="152">
        <v>5</v>
      </c>
      <c r="X20" s="152">
        <v>1</v>
      </c>
      <c r="Y20" s="152">
        <f>W20*U20</f>
        <v>5</v>
      </c>
      <c r="Z20" s="152"/>
      <c r="AA20" s="152"/>
      <c r="AB20" s="152"/>
      <c r="AC20" s="152"/>
      <c r="AD20" s="152"/>
      <c r="AE20" s="152"/>
      <c r="AF20" s="152"/>
      <c r="AG20" s="152"/>
      <c r="AH20" s="152"/>
      <c r="AI20" s="154">
        <v>5</v>
      </c>
      <c r="AJ20" s="152">
        <v>1</v>
      </c>
      <c r="AK20" s="156">
        <f t="shared" si="0"/>
        <v>65.509999999999991</v>
      </c>
    </row>
    <row r="21" spans="1:38" s="157" customFormat="1" ht="15.75" customHeight="1">
      <c r="A21" s="239" t="s">
        <v>373</v>
      </c>
      <c r="B21" s="151" t="s">
        <v>83</v>
      </c>
      <c r="C21" s="151">
        <v>2017854036</v>
      </c>
      <c r="D21" s="151" t="s">
        <v>124</v>
      </c>
      <c r="E21" s="152">
        <v>83</v>
      </c>
      <c r="F21" s="152">
        <v>84</v>
      </c>
      <c r="G21" s="152">
        <v>88</v>
      </c>
      <c r="H21" s="152">
        <v>79</v>
      </c>
      <c r="I21" s="152">
        <v>79</v>
      </c>
      <c r="J21" s="152">
        <v>90</v>
      </c>
      <c r="K21" s="152">
        <v>95</v>
      </c>
      <c r="L21" s="152">
        <v>93</v>
      </c>
      <c r="M21" s="152">
        <v>91</v>
      </c>
      <c r="N21" s="152">
        <v>90</v>
      </c>
      <c r="O21" s="153">
        <v>87.2</v>
      </c>
      <c r="P21" s="154">
        <v>43</v>
      </c>
      <c r="Q21" s="155">
        <v>1</v>
      </c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4"/>
      <c r="AJ21" s="152">
        <v>1</v>
      </c>
      <c r="AK21" s="156">
        <f t="shared" si="0"/>
        <v>65.34</v>
      </c>
    </row>
    <row r="22" spans="1:38" s="157" customFormat="1" ht="15.75" customHeight="1">
      <c r="A22" s="239" t="s">
        <v>373</v>
      </c>
      <c r="B22" s="151" t="s">
        <v>31</v>
      </c>
      <c r="C22" s="151">
        <v>2017852009</v>
      </c>
      <c r="D22" s="151" t="s">
        <v>40</v>
      </c>
      <c r="E22" s="152">
        <v>80</v>
      </c>
      <c r="F22" s="152">
        <v>88</v>
      </c>
      <c r="G22" s="152">
        <v>92</v>
      </c>
      <c r="H22" s="152">
        <v>86</v>
      </c>
      <c r="I22" s="152">
        <v>90</v>
      </c>
      <c r="J22" s="152">
        <v>77</v>
      </c>
      <c r="K22" s="152">
        <v>91</v>
      </c>
      <c r="L22" s="152">
        <v>87</v>
      </c>
      <c r="M22" s="152">
        <v>83</v>
      </c>
      <c r="N22" s="152"/>
      <c r="O22" s="153">
        <v>86</v>
      </c>
      <c r="P22" s="154">
        <v>50</v>
      </c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2">
        <v>1</v>
      </c>
      <c r="AK22" s="156">
        <f t="shared" si="0"/>
        <v>65.199999999999989</v>
      </c>
    </row>
    <row r="23" spans="1:38" ht="15.75" customHeight="1">
      <c r="B23" s="8" t="s">
        <v>89</v>
      </c>
      <c r="C23" s="8">
        <v>2017854004</v>
      </c>
      <c r="D23" s="8" t="s">
        <v>90</v>
      </c>
      <c r="E23" s="9">
        <v>78</v>
      </c>
      <c r="F23" s="9">
        <v>83</v>
      </c>
      <c r="G23" s="9">
        <v>85</v>
      </c>
      <c r="H23" s="9">
        <v>87</v>
      </c>
      <c r="I23" s="9">
        <v>94</v>
      </c>
      <c r="J23" s="9">
        <v>72</v>
      </c>
      <c r="K23" s="9">
        <v>94</v>
      </c>
      <c r="L23" s="9">
        <v>88</v>
      </c>
      <c r="M23" s="9">
        <v>88</v>
      </c>
      <c r="N23" s="9">
        <v>85</v>
      </c>
      <c r="O23" s="20">
        <v>85.4</v>
      </c>
      <c r="P23" s="21">
        <v>50</v>
      </c>
      <c r="Q23" s="22">
        <v>1</v>
      </c>
      <c r="R23" s="9" t="s">
        <v>91</v>
      </c>
      <c r="S23" s="9"/>
      <c r="T23" s="9"/>
      <c r="U23" s="9"/>
      <c r="V23" s="9"/>
      <c r="W23" s="9">
        <v>5</v>
      </c>
      <c r="X23" s="9">
        <v>2</v>
      </c>
      <c r="Y23" s="9">
        <f>W23/4</f>
        <v>1.25</v>
      </c>
      <c r="Z23" s="9"/>
      <c r="AA23" s="9"/>
      <c r="AB23" s="9"/>
      <c r="AC23" s="9"/>
      <c r="AD23" s="9"/>
      <c r="AE23" s="9"/>
      <c r="AF23" s="9"/>
      <c r="AG23" s="9"/>
      <c r="AH23" s="9"/>
      <c r="AI23" s="21">
        <v>1.25</v>
      </c>
      <c r="AJ23" s="7">
        <v>1</v>
      </c>
      <c r="AK23" s="34">
        <f t="shared" si="0"/>
        <v>65.03</v>
      </c>
    </row>
    <row r="24" spans="1:38" ht="15.75" customHeight="1">
      <c r="B24" s="59" t="s">
        <v>103</v>
      </c>
      <c r="C24" s="59">
        <v>2017854023</v>
      </c>
      <c r="D24" s="59" t="s">
        <v>112</v>
      </c>
      <c r="E24" s="7">
        <v>74</v>
      </c>
      <c r="F24" s="7">
        <v>84</v>
      </c>
      <c r="G24" s="7">
        <v>83</v>
      </c>
      <c r="H24" s="7">
        <v>86</v>
      </c>
      <c r="I24" s="7">
        <v>89</v>
      </c>
      <c r="J24" s="7">
        <v>80</v>
      </c>
      <c r="K24" s="7">
        <v>90</v>
      </c>
      <c r="L24" s="7">
        <v>95</v>
      </c>
      <c r="M24" s="7">
        <v>91</v>
      </c>
      <c r="N24" s="7">
        <v>90</v>
      </c>
      <c r="O24" s="19">
        <v>86.2</v>
      </c>
      <c r="P24" s="61">
        <v>45</v>
      </c>
      <c r="Q24" s="18">
        <v>1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61"/>
      <c r="AJ24" s="7">
        <v>1</v>
      </c>
      <c r="AK24" s="34">
        <f t="shared" si="0"/>
        <v>64.84</v>
      </c>
    </row>
    <row r="25" spans="1:38" ht="15.75" customHeight="1">
      <c r="B25" s="116" t="s">
        <v>58</v>
      </c>
      <c r="C25" s="2">
        <v>2017857007</v>
      </c>
      <c r="D25" s="2" t="s">
        <v>361</v>
      </c>
      <c r="E25" s="3">
        <v>71</v>
      </c>
      <c r="F25" s="3">
        <v>85</v>
      </c>
      <c r="G25" s="3">
        <v>85</v>
      </c>
      <c r="H25" s="3">
        <v>75</v>
      </c>
      <c r="I25" s="3">
        <v>85</v>
      </c>
      <c r="J25" s="3">
        <v>94</v>
      </c>
      <c r="K25" s="3">
        <v>80</v>
      </c>
      <c r="L25" s="3">
        <v>89</v>
      </c>
      <c r="M25" s="3">
        <v>97</v>
      </c>
      <c r="N25" s="3"/>
      <c r="O25" s="14">
        <f>AVERAGE(E25:M25)</f>
        <v>84.555555555555557</v>
      </c>
      <c r="P25" s="15">
        <v>53</v>
      </c>
      <c r="Q25" s="18"/>
      <c r="R25" s="127"/>
      <c r="S25" s="127"/>
      <c r="T25" s="127"/>
      <c r="U25" s="127"/>
      <c r="V25" s="127"/>
      <c r="W25" s="127"/>
      <c r="X25" s="127"/>
      <c r="Y25" s="127"/>
      <c r="Z25" s="128"/>
      <c r="AA25" s="126"/>
      <c r="AB25" s="126"/>
      <c r="AC25" s="126"/>
      <c r="AD25" s="126"/>
      <c r="AE25" s="126"/>
      <c r="AF25" s="126"/>
      <c r="AG25" s="126"/>
      <c r="AH25" s="127"/>
      <c r="AI25" s="38"/>
      <c r="AJ25" s="3">
        <v>1</v>
      </c>
      <c r="AK25" s="34">
        <f t="shared" si="0"/>
        <v>64.48888888888888</v>
      </c>
    </row>
    <row r="26" spans="1:38" ht="15.75" customHeight="1">
      <c r="B26" s="30" t="s">
        <v>85</v>
      </c>
      <c r="C26" s="30">
        <v>2017854034</v>
      </c>
      <c r="D26" s="30" t="s">
        <v>123</v>
      </c>
      <c r="E26" s="31">
        <v>83</v>
      </c>
      <c r="F26" s="31">
        <v>83</v>
      </c>
      <c r="G26" s="31">
        <v>88</v>
      </c>
      <c r="H26" s="31">
        <v>75</v>
      </c>
      <c r="I26" s="31">
        <v>88</v>
      </c>
      <c r="J26" s="31">
        <v>78</v>
      </c>
      <c r="K26" s="31">
        <v>81</v>
      </c>
      <c r="L26" s="31">
        <v>94</v>
      </c>
      <c r="M26" s="31">
        <v>91</v>
      </c>
      <c r="N26" s="31">
        <v>86</v>
      </c>
      <c r="O26" s="32">
        <v>84.7</v>
      </c>
      <c r="P26" s="17">
        <v>51</v>
      </c>
      <c r="Q26" s="18">
        <v>1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3"/>
      <c r="AJ26" s="7">
        <v>1</v>
      </c>
      <c r="AK26" s="34">
        <f t="shared" si="0"/>
        <v>64.39</v>
      </c>
    </row>
    <row r="27" spans="1:38" ht="15.75" customHeight="1">
      <c r="B27" s="116" t="s">
        <v>31</v>
      </c>
      <c r="C27" s="2">
        <v>2017857004</v>
      </c>
      <c r="D27" s="2" t="s">
        <v>354</v>
      </c>
      <c r="E27" s="3">
        <v>71</v>
      </c>
      <c r="F27" s="3">
        <v>77</v>
      </c>
      <c r="G27" s="3">
        <v>98</v>
      </c>
      <c r="H27" s="3">
        <v>93</v>
      </c>
      <c r="I27" s="3">
        <v>94</v>
      </c>
      <c r="J27" s="3">
        <v>91</v>
      </c>
      <c r="K27" s="3">
        <v>98</v>
      </c>
      <c r="L27" s="3">
        <v>88</v>
      </c>
      <c r="M27" s="3">
        <v>96</v>
      </c>
      <c r="N27" s="3"/>
      <c r="O27" s="14">
        <f>AVERAGE(E27:M27)</f>
        <v>89.555555555555557</v>
      </c>
      <c r="P27" s="15">
        <v>16.5</v>
      </c>
      <c r="Q27" s="4"/>
      <c r="R27" s="4"/>
      <c r="S27" s="4"/>
      <c r="T27" s="4"/>
      <c r="U27" s="4"/>
      <c r="V27" s="4"/>
      <c r="W27" s="4"/>
      <c r="X27" s="4"/>
      <c r="Y27" s="4"/>
      <c r="Z27" s="118"/>
      <c r="AA27" s="118"/>
      <c r="AB27" s="118"/>
      <c r="AC27" s="118"/>
      <c r="AD27" s="118"/>
      <c r="AE27" s="118"/>
      <c r="AF27" s="118"/>
      <c r="AG27" s="118"/>
      <c r="AH27" s="118"/>
      <c r="AI27" s="38"/>
      <c r="AJ27" s="3">
        <v>1</v>
      </c>
      <c r="AK27" s="34">
        <f t="shared" si="0"/>
        <v>64.338888888888889</v>
      </c>
      <c r="AL27" s="125"/>
    </row>
    <row r="28" spans="1:38" ht="15.75" customHeight="1">
      <c r="B28" s="30" t="s">
        <v>87</v>
      </c>
      <c r="C28" s="30">
        <v>2017854021</v>
      </c>
      <c r="D28" s="30" t="s">
        <v>125</v>
      </c>
      <c r="E28" s="31">
        <v>82</v>
      </c>
      <c r="F28" s="31">
        <v>86</v>
      </c>
      <c r="G28" s="31">
        <v>88</v>
      </c>
      <c r="H28" s="31">
        <v>79</v>
      </c>
      <c r="I28" s="31">
        <v>93</v>
      </c>
      <c r="J28" s="31">
        <v>80</v>
      </c>
      <c r="K28" s="31">
        <v>90</v>
      </c>
      <c r="L28" s="31">
        <v>86</v>
      </c>
      <c r="M28" s="31">
        <v>92</v>
      </c>
      <c r="N28" s="31">
        <v>95</v>
      </c>
      <c r="O28" s="32">
        <v>87.1</v>
      </c>
      <c r="P28" s="17">
        <v>31.5</v>
      </c>
      <c r="Q28" s="18">
        <v>1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3"/>
      <c r="AJ28" s="7">
        <v>1</v>
      </c>
      <c r="AK28" s="34">
        <f t="shared" si="0"/>
        <v>64.11999999999999</v>
      </c>
      <c r="AL28" s="125"/>
    </row>
    <row r="29" spans="1:38" ht="15.75" customHeight="1">
      <c r="B29" s="37" t="s">
        <v>48</v>
      </c>
      <c r="C29" s="116">
        <v>2017852018</v>
      </c>
      <c r="D29" s="116" t="s">
        <v>50</v>
      </c>
      <c r="E29" s="117">
        <v>77</v>
      </c>
      <c r="F29" s="117">
        <v>62</v>
      </c>
      <c r="G29" s="117">
        <v>92</v>
      </c>
      <c r="H29" s="117">
        <v>77</v>
      </c>
      <c r="I29" s="117">
        <v>94</v>
      </c>
      <c r="J29" s="117">
        <v>91</v>
      </c>
      <c r="K29" s="117">
        <v>96</v>
      </c>
      <c r="L29" s="117">
        <v>87</v>
      </c>
      <c r="M29" s="117">
        <v>93</v>
      </c>
      <c r="N29" s="117"/>
      <c r="O29" s="120">
        <v>85.4444444444444</v>
      </c>
      <c r="P29" s="121">
        <v>42</v>
      </c>
      <c r="Q29" s="16"/>
      <c r="R29" s="5"/>
      <c r="S29" s="25"/>
      <c r="T29" s="24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21"/>
      <c r="AJ29" s="117">
        <v>1</v>
      </c>
      <c r="AK29" s="34">
        <f t="shared" si="0"/>
        <v>64.011111111111077</v>
      </c>
    </row>
    <row r="30" spans="1:38" ht="15.75" customHeight="1">
      <c r="B30" s="116" t="s">
        <v>31</v>
      </c>
      <c r="C30" s="116">
        <v>2017857001</v>
      </c>
      <c r="D30" s="116" t="s">
        <v>349</v>
      </c>
      <c r="E30" s="117">
        <v>81</v>
      </c>
      <c r="F30" s="117">
        <v>84</v>
      </c>
      <c r="G30" s="117">
        <v>97</v>
      </c>
      <c r="H30" s="117">
        <v>84</v>
      </c>
      <c r="I30" s="117">
        <v>88</v>
      </c>
      <c r="J30" s="117">
        <v>88</v>
      </c>
      <c r="K30" s="117">
        <v>98</v>
      </c>
      <c r="L30" s="117">
        <v>87</v>
      </c>
      <c r="M30" s="117">
        <v>91</v>
      </c>
      <c r="N30" s="117"/>
      <c r="O30" s="14">
        <f>AVERAGE(E30:M30)</f>
        <v>88.666666666666671</v>
      </c>
      <c r="P30" s="121">
        <v>15</v>
      </c>
      <c r="Q30" s="4"/>
      <c r="R30" s="4"/>
      <c r="S30" s="4"/>
      <c r="T30" s="4"/>
      <c r="U30" s="4"/>
      <c r="V30" s="4"/>
      <c r="W30" s="4"/>
      <c r="X30" s="4"/>
      <c r="Y30" s="4"/>
      <c r="Z30" s="118"/>
      <c r="AA30" s="118"/>
      <c r="AB30" s="118"/>
      <c r="AC30" s="118"/>
      <c r="AD30" s="118"/>
      <c r="AE30" s="118"/>
      <c r="AF30" s="118"/>
      <c r="AG30" s="118"/>
      <c r="AH30" s="118"/>
      <c r="AI30" s="4"/>
      <c r="AJ30" s="3">
        <v>1</v>
      </c>
      <c r="AK30" s="34">
        <f t="shared" si="0"/>
        <v>63.566666666666663</v>
      </c>
      <c r="AL30" s="125"/>
    </row>
    <row r="31" spans="1:38" ht="15.75" customHeight="1">
      <c r="B31" s="37" t="s">
        <v>48</v>
      </c>
      <c r="C31" s="2">
        <v>2017852019</v>
      </c>
      <c r="D31" s="2" t="s">
        <v>51</v>
      </c>
      <c r="E31" s="3">
        <v>81</v>
      </c>
      <c r="F31" s="3">
        <v>83</v>
      </c>
      <c r="G31" s="3">
        <v>91</v>
      </c>
      <c r="H31" s="3">
        <v>85</v>
      </c>
      <c r="I31" s="3">
        <v>87</v>
      </c>
      <c r="J31" s="3">
        <v>89</v>
      </c>
      <c r="K31" s="3">
        <v>95</v>
      </c>
      <c r="L31" s="3">
        <v>87</v>
      </c>
      <c r="M31" s="3">
        <v>90</v>
      </c>
      <c r="N31" s="3"/>
      <c r="O31" s="14">
        <v>87.5555555555556</v>
      </c>
      <c r="P31" s="15">
        <v>21.5</v>
      </c>
      <c r="Q31" s="4"/>
      <c r="R31" s="4"/>
      <c r="S31" s="4"/>
      <c r="T31" s="4"/>
      <c r="U31" s="4"/>
      <c r="V31" s="4"/>
      <c r="W31" s="4"/>
      <c r="X31" s="4"/>
      <c r="Y31" s="4"/>
      <c r="Z31" s="118"/>
      <c r="AA31" s="118"/>
      <c r="AB31" s="118"/>
      <c r="AC31" s="118"/>
      <c r="AD31" s="118"/>
      <c r="AE31" s="118"/>
      <c r="AF31" s="118"/>
      <c r="AG31" s="118"/>
      <c r="AH31" s="118"/>
      <c r="AI31" s="4"/>
      <c r="AJ31" s="3">
        <v>1</v>
      </c>
      <c r="AK31" s="34">
        <f t="shared" si="0"/>
        <v>63.438888888888911</v>
      </c>
    </row>
    <row r="32" spans="1:38" ht="15.75" customHeight="1">
      <c r="B32" s="59" t="s">
        <v>85</v>
      </c>
      <c r="C32" s="59">
        <v>2017854011</v>
      </c>
      <c r="D32" s="59" t="s">
        <v>100</v>
      </c>
      <c r="E32" s="7">
        <v>84</v>
      </c>
      <c r="F32" s="7">
        <v>88</v>
      </c>
      <c r="G32" s="7">
        <v>86</v>
      </c>
      <c r="H32" s="7">
        <v>74</v>
      </c>
      <c r="I32" s="7">
        <v>90</v>
      </c>
      <c r="J32" s="7">
        <v>85</v>
      </c>
      <c r="K32" s="7">
        <v>90</v>
      </c>
      <c r="L32" s="7">
        <v>88</v>
      </c>
      <c r="M32" s="7">
        <v>81</v>
      </c>
      <c r="N32" s="7">
        <v>92</v>
      </c>
      <c r="O32" s="19">
        <v>85.8</v>
      </c>
      <c r="P32" s="61">
        <v>32</v>
      </c>
      <c r="Q32" s="18">
        <v>1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61"/>
      <c r="AJ32" s="7">
        <v>1</v>
      </c>
      <c r="AK32" s="34">
        <f t="shared" si="0"/>
        <v>63.26</v>
      </c>
      <c r="AL32" s="125"/>
    </row>
    <row r="33" spans="2:38" ht="15.75" customHeight="1">
      <c r="B33" s="37" t="s">
        <v>66</v>
      </c>
      <c r="C33" s="2">
        <v>2017852046</v>
      </c>
      <c r="D33" s="2" t="s">
        <v>73</v>
      </c>
      <c r="E33" s="3">
        <v>84</v>
      </c>
      <c r="F33" s="3">
        <v>70</v>
      </c>
      <c r="G33" s="3">
        <v>90</v>
      </c>
      <c r="H33" s="3">
        <v>81</v>
      </c>
      <c r="I33" s="3">
        <v>74</v>
      </c>
      <c r="J33" s="3">
        <v>94</v>
      </c>
      <c r="K33" s="3">
        <v>90</v>
      </c>
      <c r="L33" s="3">
        <v>90</v>
      </c>
      <c r="M33" s="3">
        <v>87</v>
      </c>
      <c r="N33" s="3"/>
      <c r="O33" s="14">
        <v>84.4444444444444</v>
      </c>
      <c r="P33" s="15">
        <v>39.5</v>
      </c>
      <c r="Q33" s="4"/>
      <c r="R33" s="4"/>
      <c r="S33" s="4"/>
      <c r="T33" s="4"/>
      <c r="U33" s="4"/>
      <c r="V33" s="4"/>
      <c r="W33" s="4"/>
      <c r="X33" s="4"/>
      <c r="Y33" s="4"/>
      <c r="Z33" s="118"/>
      <c r="AA33" s="118"/>
      <c r="AB33" s="118"/>
      <c r="AC33" s="118"/>
      <c r="AD33" s="118"/>
      <c r="AE33" s="118"/>
      <c r="AF33" s="118"/>
      <c r="AG33" s="118"/>
      <c r="AH33" s="118"/>
      <c r="AI33" s="4"/>
      <c r="AJ33" s="3">
        <v>1</v>
      </c>
      <c r="AK33" s="34">
        <f t="shared" si="0"/>
        <v>63.061111111111082</v>
      </c>
      <c r="AL33" s="89"/>
    </row>
    <row r="34" spans="2:38" ht="15.75" customHeight="1">
      <c r="B34" s="37" t="s">
        <v>66</v>
      </c>
      <c r="C34" s="6">
        <v>2017852045</v>
      </c>
      <c r="D34" s="6" t="s">
        <v>72</v>
      </c>
      <c r="E34" s="7">
        <v>83</v>
      </c>
      <c r="F34" s="7">
        <v>68</v>
      </c>
      <c r="G34" s="7">
        <v>87</v>
      </c>
      <c r="H34" s="7">
        <v>78</v>
      </c>
      <c r="I34" s="7">
        <v>85</v>
      </c>
      <c r="J34" s="7">
        <v>87</v>
      </c>
      <c r="K34" s="7">
        <v>91</v>
      </c>
      <c r="L34" s="7">
        <v>92</v>
      </c>
      <c r="M34" s="7">
        <v>93</v>
      </c>
      <c r="N34" s="7"/>
      <c r="O34" s="120">
        <v>84.8888888888889</v>
      </c>
      <c r="P34" s="61">
        <v>36</v>
      </c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7">
        <v>1</v>
      </c>
      <c r="AK34" s="34">
        <f t="shared" si="0"/>
        <v>63.022222222222226</v>
      </c>
      <c r="AL34" s="89"/>
    </row>
    <row r="35" spans="2:38" ht="15.75" customHeight="1">
      <c r="B35" s="116" t="s">
        <v>48</v>
      </c>
      <c r="C35" s="2">
        <v>2017857005</v>
      </c>
      <c r="D35" s="2" t="s">
        <v>355</v>
      </c>
      <c r="E35" s="3">
        <v>74</v>
      </c>
      <c r="F35" s="3">
        <v>83</v>
      </c>
      <c r="G35" s="3">
        <v>98</v>
      </c>
      <c r="H35" s="3">
        <v>86</v>
      </c>
      <c r="I35" s="3">
        <v>86</v>
      </c>
      <c r="J35" s="3">
        <v>92</v>
      </c>
      <c r="K35" s="3">
        <v>95</v>
      </c>
      <c r="L35" s="3">
        <v>90</v>
      </c>
      <c r="M35" s="3">
        <v>78</v>
      </c>
      <c r="N35" s="3"/>
      <c r="O35" s="14">
        <f>AVERAGE(E35:M35)</f>
        <v>86.888888888888886</v>
      </c>
      <c r="P35" s="15">
        <v>22</v>
      </c>
      <c r="Q35" s="4"/>
      <c r="R35" s="4"/>
      <c r="S35" s="4"/>
      <c r="T35" s="4"/>
      <c r="U35" s="4"/>
      <c r="V35" s="4"/>
      <c r="W35" s="4"/>
      <c r="X35" s="4"/>
      <c r="Y35" s="4"/>
      <c r="Z35" s="118"/>
      <c r="AA35" s="118"/>
      <c r="AB35" s="118"/>
      <c r="AC35" s="118"/>
      <c r="AD35" s="118"/>
      <c r="AE35" s="118"/>
      <c r="AF35" s="118"/>
      <c r="AG35" s="118"/>
      <c r="AH35" s="118"/>
      <c r="AI35" s="38"/>
      <c r="AJ35" s="3">
        <v>1</v>
      </c>
      <c r="AK35" s="34">
        <f t="shared" si="0"/>
        <v>63.022222222222219</v>
      </c>
      <c r="AL35" s="125"/>
    </row>
    <row r="36" spans="2:38" ht="15.75" customHeight="1">
      <c r="B36" s="6" t="s">
        <v>92</v>
      </c>
      <c r="C36" s="6">
        <v>2017854005</v>
      </c>
      <c r="D36" s="6" t="s">
        <v>93</v>
      </c>
      <c r="E36" s="7">
        <v>87</v>
      </c>
      <c r="F36" s="7">
        <v>75</v>
      </c>
      <c r="G36" s="7">
        <v>87</v>
      </c>
      <c r="H36" s="7">
        <v>88</v>
      </c>
      <c r="I36" s="7">
        <v>84</v>
      </c>
      <c r="J36" s="7">
        <v>76</v>
      </c>
      <c r="K36" s="7">
        <v>91</v>
      </c>
      <c r="L36" s="7">
        <v>87</v>
      </c>
      <c r="M36" s="7">
        <v>86</v>
      </c>
      <c r="N36" s="7">
        <v>85</v>
      </c>
      <c r="O36" s="19">
        <v>84.6</v>
      </c>
      <c r="P36" s="17">
        <v>38</v>
      </c>
      <c r="Q36" s="18">
        <v>1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17"/>
      <c r="AJ36" s="7">
        <v>1</v>
      </c>
      <c r="AK36" s="34">
        <f t="shared" si="0"/>
        <v>63.019999999999989</v>
      </c>
    </row>
    <row r="37" spans="2:38" ht="15.75" customHeight="1">
      <c r="B37" s="37" t="s">
        <v>66</v>
      </c>
      <c r="C37" s="6">
        <v>2017852043</v>
      </c>
      <c r="D37" s="6" t="s">
        <v>70</v>
      </c>
      <c r="E37" s="7">
        <v>84</v>
      </c>
      <c r="F37" s="7">
        <v>83</v>
      </c>
      <c r="G37" s="7">
        <v>91</v>
      </c>
      <c r="H37" s="7">
        <v>74</v>
      </c>
      <c r="I37" s="7">
        <v>65</v>
      </c>
      <c r="J37" s="7">
        <v>88</v>
      </c>
      <c r="K37" s="7">
        <v>86</v>
      </c>
      <c r="L37" s="7">
        <v>91</v>
      </c>
      <c r="M37" s="7">
        <v>81</v>
      </c>
      <c r="N37" s="7"/>
      <c r="O37" s="120">
        <v>82.5555555555556</v>
      </c>
      <c r="P37" s="17">
        <v>52</v>
      </c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7">
        <v>1</v>
      </c>
      <c r="AK37" s="34">
        <f t="shared" ref="AK37:AK68" si="1">AI37*0.2+P37*0.1+O37*0.7</f>
        <v>62.988888888888916</v>
      </c>
      <c r="AL37" s="89"/>
    </row>
    <row r="38" spans="2:38" ht="15.75" customHeight="1">
      <c r="B38" s="37" t="s">
        <v>48</v>
      </c>
      <c r="C38" s="116">
        <v>2017852022</v>
      </c>
      <c r="D38" s="116" t="s">
        <v>53</v>
      </c>
      <c r="E38" s="117">
        <v>79</v>
      </c>
      <c r="F38" s="117">
        <v>86</v>
      </c>
      <c r="G38" s="117">
        <v>90</v>
      </c>
      <c r="H38" s="117">
        <v>92</v>
      </c>
      <c r="I38" s="117">
        <v>72</v>
      </c>
      <c r="J38" s="117">
        <v>81</v>
      </c>
      <c r="K38" s="117">
        <v>96</v>
      </c>
      <c r="L38" s="117">
        <v>88</v>
      </c>
      <c r="M38" s="117">
        <v>90</v>
      </c>
      <c r="N38" s="117"/>
      <c r="O38" s="120">
        <v>86</v>
      </c>
      <c r="P38" s="121">
        <v>26</v>
      </c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7">
        <v>1</v>
      </c>
      <c r="AK38" s="34">
        <f t="shared" si="1"/>
        <v>62.8</v>
      </c>
    </row>
    <row r="39" spans="2:38" ht="15.75" customHeight="1">
      <c r="B39" s="37" t="s">
        <v>66</v>
      </c>
      <c r="C39" s="116">
        <v>2017852051</v>
      </c>
      <c r="D39" s="116" t="s">
        <v>78</v>
      </c>
      <c r="E39" s="117">
        <v>85</v>
      </c>
      <c r="F39" s="117">
        <v>72</v>
      </c>
      <c r="G39" s="117">
        <v>94</v>
      </c>
      <c r="H39" s="117">
        <v>86</v>
      </c>
      <c r="I39" s="117">
        <v>83</v>
      </c>
      <c r="J39" s="117">
        <v>90</v>
      </c>
      <c r="K39" s="117">
        <v>89</v>
      </c>
      <c r="L39" s="117">
        <v>89</v>
      </c>
      <c r="M39" s="117">
        <v>86</v>
      </c>
      <c r="N39" s="117"/>
      <c r="O39" s="14">
        <v>86</v>
      </c>
      <c r="P39" s="121">
        <v>26</v>
      </c>
      <c r="Q39" s="4"/>
      <c r="R39" s="4"/>
      <c r="S39" s="4"/>
      <c r="T39" s="4"/>
      <c r="U39" s="4"/>
      <c r="V39" s="4"/>
      <c r="W39" s="4"/>
      <c r="X39" s="4"/>
      <c r="Y39" s="4"/>
      <c r="Z39" s="118"/>
      <c r="AA39" s="118"/>
      <c r="AB39" s="118"/>
      <c r="AC39" s="118"/>
      <c r="AD39" s="118"/>
      <c r="AE39" s="118"/>
      <c r="AF39" s="118"/>
      <c r="AG39" s="118"/>
      <c r="AH39" s="118"/>
      <c r="AI39" s="4"/>
      <c r="AJ39" s="3">
        <v>1</v>
      </c>
      <c r="AK39" s="34">
        <f t="shared" si="1"/>
        <v>62.8</v>
      </c>
      <c r="AL39" s="89"/>
    </row>
    <row r="40" spans="2:38" ht="15.75" customHeight="1">
      <c r="B40" s="37" t="s">
        <v>48</v>
      </c>
      <c r="C40" s="116">
        <v>2017852021</v>
      </c>
      <c r="D40" s="116" t="s">
        <v>52</v>
      </c>
      <c r="E40" s="117">
        <v>82</v>
      </c>
      <c r="F40" s="117">
        <v>73</v>
      </c>
      <c r="G40" s="117">
        <v>97</v>
      </c>
      <c r="H40" s="117">
        <v>89</v>
      </c>
      <c r="I40" s="117">
        <v>84</v>
      </c>
      <c r="J40" s="117">
        <v>88</v>
      </c>
      <c r="K40" s="117">
        <v>92</v>
      </c>
      <c r="L40" s="117">
        <v>88</v>
      </c>
      <c r="M40" s="117">
        <v>93</v>
      </c>
      <c r="N40" s="117"/>
      <c r="O40" s="120">
        <v>87.3333333333333</v>
      </c>
      <c r="P40" s="121">
        <v>16</v>
      </c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7">
        <v>1</v>
      </c>
      <c r="AK40" s="34">
        <f t="shared" si="1"/>
        <v>62.733333333333306</v>
      </c>
    </row>
    <row r="41" spans="2:38" ht="15.75" customHeight="1">
      <c r="B41" s="6" t="s">
        <v>89</v>
      </c>
      <c r="C41" s="6">
        <v>2017854007</v>
      </c>
      <c r="D41" s="6" t="s">
        <v>97</v>
      </c>
      <c r="E41" s="59">
        <v>81</v>
      </c>
      <c r="F41" s="59">
        <v>86</v>
      </c>
      <c r="G41" s="59">
        <v>85</v>
      </c>
      <c r="H41" s="59">
        <v>81</v>
      </c>
      <c r="I41" s="59">
        <v>93</v>
      </c>
      <c r="J41" s="59">
        <v>80</v>
      </c>
      <c r="K41" s="59">
        <v>88</v>
      </c>
      <c r="L41" s="59">
        <v>90</v>
      </c>
      <c r="M41" s="59">
        <v>88</v>
      </c>
      <c r="N41" s="59">
        <v>91</v>
      </c>
      <c r="O41" s="120">
        <v>86.3</v>
      </c>
      <c r="P41" s="120">
        <v>20</v>
      </c>
      <c r="Q41" s="59">
        <v>1</v>
      </c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7">
        <v>1</v>
      </c>
      <c r="AK41" s="34">
        <f t="shared" si="1"/>
        <v>62.41</v>
      </c>
    </row>
    <row r="42" spans="2:38" ht="15.75" customHeight="1">
      <c r="B42" s="37" t="s">
        <v>66</v>
      </c>
      <c r="C42" s="2">
        <v>2017852049</v>
      </c>
      <c r="D42" s="2" t="s">
        <v>76</v>
      </c>
      <c r="E42" s="3">
        <v>83</v>
      </c>
      <c r="F42" s="3">
        <v>83</v>
      </c>
      <c r="G42" s="3">
        <v>80</v>
      </c>
      <c r="H42" s="3">
        <v>85</v>
      </c>
      <c r="I42" s="3">
        <v>76</v>
      </c>
      <c r="J42" s="3">
        <v>87</v>
      </c>
      <c r="K42" s="3">
        <v>77</v>
      </c>
      <c r="L42" s="3">
        <v>92</v>
      </c>
      <c r="M42" s="3">
        <v>81</v>
      </c>
      <c r="N42" s="3"/>
      <c r="O42" s="14">
        <v>82.6666666666667</v>
      </c>
      <c r="P42" s="15">
        <v>44.5</v>
      </c>
      <c r="Q42" s="4"/>
      <c r="R42" s="4"/>
      <c r="S42" s="4"/>
      <c r="T42" s="4"/>
      <c r="U42" s="4"/>
      <c r="V42" s="4"/>
      <c r="W42" s="4"/>
      <c r="X42" s="4"/>
      <c r="Y42" s="4"/>
      <c r="Z42" s="118"/>
      <c r="AA42" s="118"/>
      <c r="AB42" s="118"/>
      <c r="AC42" s="118"/>
      <c r="AD42" s="118"/>
      <c r="AE42" s="118"/>
      <c r="AF42" s="118"/>
      <c r="AG42" s="118"/>
      <c r="AH42" s="118"/>
      <c r="AI42" s="4"/>
      <c r="AJ42" s="3">
        <v>1</v>
      </c>
      <c r="AK42" s="34">
        <f t="shared" si="1"/>
        <v>62.316666666666691</v>
      </c>
      <c r="AL42" s="89"/>
    </row>
    <row r="43" spans="2:38" ht="15.75" customHeight="1">
      <c r="B43" s="59" t="s">
        <v>85</v>
      </c>
      <c r="C43" s="59">
        <v>2017854029</v>
      </c>
      <c r="D43" s="59" t="s">
        <v>118</v>
      </c>
      <c r="E43" s="7">
        <v>86</v>
      </c>
      <c r="F43" s="7">
        <v>86</v>
      </c>
      <c r="G43" s="7">
        <v>76</v>
      </c>
      <c r="H43" s="7">
        <v>83</v>
      </c>
      <c r="I43" s="7">
        <v>77</v>
      </c>
      <c r="J43" s="7">
        <v>88</v>
      </c>
      <c r="K43" s="7">
        <v>93</v>
      </c>
      <c r="L43" s="7">
        <v>90</v>
      </c>
      <c r="M43" s="7">
        <v>82</v>
      </c>
      <c r="N43" s="7">
        <v>90</v>
      </c>
      <c r="O43" s="19">
        <v>85.1</v>
      </c>
      <c r="P43" s="61">
        <v>25</v>
      </c>
      <c r="Q43" s="18">
        <v>1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61"/>
      <c r="AJ43" s="7">
        <v>1</v>
      </c>
      <c r="AK43" s="34">
        <f t="shared" si="1"/>
        <v>62.069999999999993</v>
      </c>
    </row>
    <row r="44" spans="2:38" ht="15.75" customHeight="1">
      <c r="B44" s="59" t="s">
        <v>85</v>
      </c>
      <c r="C44" s="59">
        <v>2017854002</v>
      </c>
      <c r="D44" s="59" t="s">
        <v>86</v>
      </c>
      <c r="E44" s="7">
        <v>77</v>
      </c>
      <c r="F44" s="7">
        <v>78</v>
      </c>
      <c r="G44" s="7">
        <v>85</v>
      </c>
      <c r="H44" s="7">
        <v>82</v>
      </c>
      <c r="I44" s="7">
        <v>79</v>
      </c>
      <c r="J44" s="7">
        <v>92</v>
      </c>
      <c r="K44" s="7">
        <v>78</v>
      </c>
      <c r="L44" s="7">
        <v>94</v>
      </c>
      <c r="M44" s="7">
        <v>80</v>
      </c>
      <c r="N44" s="7">
        <v>85</v>
      </c>
      <c r="O44" s="61">
        <v>83</v>
      </c>
      <c r="P44" s="61">
        <v>37.5</v>
      </c>
      <c r="Q44" s="18">
        <v>1</v>
      </c>
      <c r="R44" s="26"/>
      <c r="S44" s="26"/>
      <c r="T44" s="2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61"/>
      <c r="AJ44" s="7">
        <v>1</v>
      </c>
      <c r="AK44" s="34">
        <f t="shared" si="1"/>
        <v>61.849999999999994</v>
      </c>
      <c r="AL44" s="125"/>
    </row>
    <row r="45" spans="2:38" ht="15.75" customHeight="1">
      <c r="B45" s="10" t="s">
        <v>85</v>
      </c>
      <c r="C45" s="11">
        <v>2017854016</v>
      </c>
      <c r="D45" s="10" t="s">
        <v>108</v>
      </c>
      <c r="E45" s="11">
        <v>86</v>
      </c>
      <c r="F45" s="11">
        <v>86</v>
      </c>
      <c r="G45" s="11">
        <v>83</v>
      </c>
      <c r="H45" s="11">
        <v>76</v>
      </c>
      <c r="I45" s="11">
        <v>93</v>
      </c>
      <c r="J45" s="11">
        <v>70</v>
      </c>
      <c r="K45" s="11">
        <v>84</v>
      </c>
      <c r="L45" s="11">
        <v>90</v>
      </c>
      <c r="M45" s="11">
        <v>90</v>
      </c>
      <c r="N45" s="11">
        <v>94</v>
      </c>
      <c r="O45" s="23">
        <v>85.2</v>
      </c>
      <c r="P45" s="23">
        <v>21</v>
      </c>
      <c r="Q45" s="18">
        <v>1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17"/>
      <c r="AJ45" s="7">
        <v>1</v>
      </c>
      <c r="AK45" s="34">
        <f t="shared" si="1"/>
        <v>61.74</v>
      </c>
    </row>
    <row r="46" spans="2:38" ht="15.75" customHeight="1">
      <c r="B46" s="116" t="s">
        <v>31</v>
      </c>
      <c r="C46" s="6">
        <v>2017852010</v>
      </c>
      <c r="D46" s="6" t="s">
        <v>41</v>
      </c>
      <c r="E46" s="7">
        <v>82</v>
      </c>
      <c r="F46" s="7">
        <v>85</v>
      </c>
      <c r="G46" s="7">
        <v>86</v>
      </c>
      <c r="H46" s="7">
        <v>66</v>
      </c>
      <c r="I46" s="7">
        <v>88</v>
      </c>
      <c r="J46" s="7">
        <v>92</v>
      </c>
      <c r="K46" s="7">
        <v>98</v>
      </c>
      <c r="L46" s="7">
        <v>86</v>
      </c>
      <c r="M46" s="7">
        <v>91</v>
      </c>
      <c r="N46" s="7"/>
      <c r="O46" s="120">
        <v>86</v>
      </c>
      <c r="P46" s="17">
        <v>14.5</v>
      </c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7">
        <v>1</v>
      </c>
      <c r="AK46" s="34">
        <f t="shared" si="1"/>
        <v>61.65</v>
      </c>
    </row>
    <row r="47" spans="2:38" ht="15.75" customHeight="1">
      <c r="B47" s="59" t="s">
        <v>89</v>
      </c>
      <c r="C47" s="6">
        <v>2017854022</v>
      </c>
      <c r="D47" s="6" t="s">
        <v>111</v>
      </c>
      <c r="E47" s="7">
        <v>78</v>
      </c>
      <c r="F47" s="7">
        <v>74</v>
      </c>
      <c r="G47" s="7">
        <v>84</v>
      </c>
      <c r="H47" s="7">
        <v>72</v>
      </c>
      <c r="I47" s="7">
        <v>89</v>
      </c>
      <c r="J47" s="7">
        <v>93</v>
      </c>
      <c r="K47" s="7">
        <v>90</v>
      </c>
      <c r="L47" s="7">
        <v>91</v>
      </c>
      <c r="M47" s="7">
        <v>89</v>
      </c>
      <c r="N47" s="7">
        <v>89</v>
      </c>
      <c r="O47" s="19">
        <v>84.9</v>
      </c>
      <c r="P47" s="17">
        <v>22</v>
      </c>
      <c r="Q47" s="18">
        <v>1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61"/>
      <c r="AJ47" s="7">
        <v>1</v>
      </c>
      <c r="AK47" s="34">
        <f t="shared" si="1"/>
        <v>61.63</v>
      </c>
      <c r="AL47" s="125"/>
    </row>
    <row r="48" spans="2:38" ht="15.75" customHeight="1">
      <c r="B48" s="6" t="s">
        <v>85</v>
      </c>
      <c r="C48" s="6">
        <v>2017854027</v>
      </c>
      <c r="D48" s="6" t="s">
        <v>117</v>
      </c>
      <c r="E48" s="7">
        <v>82</v>
      </c>
      <c r="F48" s="7">
        <v>81</v>
      </c>
      <c r="G48" s="7">
        <v>81</v>
      </c>
      <c r="H48" s="7">
        <v>84</v>
      </c>
      <c r="I48" s="7">
        <v>85</v>
      </c>
      <c r="J48" s="7">
        <v>80</v>
      </c>
      <c r="K48" s="7">
        <v>86</v>
      </c>
      <c r="L48" s="7">
        <v>87</v>
      </c>
      <c r="M48" s="7">
        <v>75</v>
      </c>
      <c r="N48" s="7">
        <v>90</v>
      </c>
      <c r="O48" s="19">
        <v>83.1</v>
      </c>
      <c r="P48" s="17">
        <v>33.5</v>
      </c>
      <c r="Q48" s="18">
        <v>1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17"/>
      <c r="AJ48" s="7">
        <v>1</v>
      </c>
      <c r="AK48" s="34">
        <f t="shared" si="1"/>
        <v>61.519999999999996</v>
      </c>
    </row>
    <row r="49" spans="2:38" ht="15.75" customHeight="1">
      <c r="B49" s="37" t="s">
        <v>48</v>
      </c>
      <c r="C49" s="116">
        <v>2017852026</v>
      </c>
      <c r="D49" s="116" t="s">
        <v>54</v>
      </c>
      <c r="E49" s="117">
        <v>77</v>
      </c>
      <c r="F49" s="117">
        <v>80</v>
      </c>
      <c r="G49" s="117">
        <v>86</v>
      </c>
      <c r="H49" s="117">
        <v>84</v>
      </c>
      <c r="I49" s="117">
        <v>72</v>
      </c>
      <c r="J49" s="117">
        <v>90</v>
      </c>
      <c r="K49" s="117">
        <v>82</v>
      </c>
      <c r="L49" s="117">
        <v>88</v>
      </c>
      <c r="M49" s="117">
        <v>90</v>
      </c>
      <c r="N49" s="117"/>
      <c r="O49" s="120">
        <v>83.2222222222222</v>
      </c>
      <c r="P49" s="121">
        <v>32</v>
      </c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7">
        <v>1</v>
      </c>
      <c r="AK49" s="34">
        <f t="shared" si="1"/>
        <v>61.455555555555542</v>
      </c>
    </row>
    <row r="50" spans="2:38" ht="15.75" customHeight="1">
      <c r="B50" s="116" t="s">
        <v>31</v>
      </c>
      <c r="C50" s="116">
        <v>2017852011</v>
      </c>
      <c r="D50" s="116" t="s">
        <v>42</v>
      </c>
      <c r="E50" s="117">
        <v>83</v>
      </c>
      <c r="F50" s="117">
        <v>82</v>
      </c>
      <c r="G50" s="117">
        <v>87</v>
      </c>
      <c r="H50" s="117">
        <v>74</v>
      </c>
      <c r="I50" s="117">
        <v>83</v>
      </c>
      <c r="J50" s="117">
        <v>87</v>
      </c>
      <c r="K50" s="117">
        <v>94</v>
      </c>
      <c r="L50" s="117">
        <v>88</v>
      </c>
      <c r="M50" s="117">
        <v>94</v>
      </c>
      <c r="N50" s="117"/>
      <c r="O50" s="120">
        <v>85.7777777777778</v>
      </c>
      <c r="P50" s="121">
        <v>13.5</v>
      </c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7">
        <v>1</v>
      </c>
      <c r="AK50" s="34">
        <f t="shared" si="1"/>
        <v>61.39444444444446</v>
      </c>
    </row>
    <row r="51" spans="2:38" ht="15.75" customHeight="1">
      <c r="B51" s="37" t="s">
        <v>66</v>
      </c>
      <c r="C51" s="2">
        <v>2017852041</v>
      </c>
      <c r="D51" s="2" t="s">
        <v>68</v>
      </c>
      <c r="E51" s="117">
        <v>82</v>
      </c>
      <c r="F51" s="117">
        <v>70</v>
      </c>
      <c r="G51" s="117">
        <v>85</v>
      </c>
      <c r="H51" s="117">
        <v>82</v>
      </c>
      <c r="I51" s="117">
        <v>88</v>
      </c>
      <c r="J51" s="117">
        <v>91</v>
      </c>
      <c r="K51" s="117">
        <v>89</v>
      </c>
      <c r="L51" s="117">
        <v>90</v>
      </c>
      <c r="M51" s="117">
        <v>86</v>
      </c>
      <c r="N51" s="117"/>
      <c r="O51" s="14">
        <v>84.7777777777778</v>
      </c>
      <c r="P51" s="15">
        <v>20</v>
      </c>
      <c r="Q51" s="118"/>
      <c r="R51" s="4"/>
      <c r="S51" s="4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3">
        <v>1</v>
      </c>
      <c r="AK51" s="34">
        <f t="shared" si="1"/>
        <v>61.344444444444456</v>
      </c>
      <c r="AL51" s="89"/>
    </row>
    <row r="52" spans="2:38" ht="15.75" customHeight="1">
      <c r="B52" s="59" t="s">
        <v>83</v>
      </c>
      <c r="C52" s="6">
        <v>2017854008</v>
      </c>
      <c r="D52" s="6" t="s">
        <v>98</v>
      </c>
      <c r="E52" s="7">
        <v>82</v>
      </c>
      <c r="F52" s="7">
        <v>82</v>
      </c>
      <c r="G52" s="7">
        <v>92</v>
      </c>
      <c r="H52" s="7">
        <v>75</v>
      </c>
      <c r="I52" s="7">
        <v>91</v>
      </c>
      <c r="J52" s="7">
        <v>80</v>
      </c>
      <c r="K52" s="7">
        <v>89</v>
      </c>
      <c r="L52" s="7">
        <v>86</v>
      </c>
      <c r="M52" s="7">
        <v>86</v>
      </c>
      <c r="N52" s="7">
        <v>88</v>
      </c>
      <c r="O52" s="19">
        <v>85.1</v>
      </c>
      <c r="P52" s="17">
        <v>17</v>
      </c>
      <c r="Q52" s="18">
        <v>1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61"/>
      <c r="AJ52" s="7">
        <v>1</v>
      </c>
      <c r="AK52" s="34">
        <f t="shared" si="1"/>
        <v>61.269999999999996</v>
      </c>
      <c r="AL52" s="125"/>
    </row>
    <row r="53" spans="2:38" ht="15.75" customHeight="1">
      <c r="B53" s="6" t="s">
        <v>85</v>
      </c>
      <c r="C53" s="6">
        <v>2017854018</v>
      </c>
      <c r="D53" s="6" t="s">
        <v>126</v>
      </c>
      <c r="E53" s="7">
        <v>80</v>
      </c>
      <c r="F53" s="7">
        <v>80</v>
      </c>
      <c r="G53" s="7">
        <v>69</v>
      </c>
      <c r="H53" s="7">
        <v>80</v>
      </c>
      <c r="I53" s="7">
        <v>83</v>
      </c>
      <c r="J53" s="7">
        <v>78</v>
      </c>
      <c r="K53" s="7">
        <v>98</v>
      </c>
      <c r="L53" s="7">
        <v>89</v>
      </c>
      <c r="M53" s="7">
        <v>84</v>
      </c>
      <c r="N53" s="7">
        <v>90</v>
      </c>
      <c r="O53" s="19">
        <v>83.1</v>
      </c>
      <c r="P53" s="17">
        <v>30.5</v>
      </c>
      <c r="Q53" s="18">
        <v>1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17"/>
      <c r="AJ53" s="7">
        <v>1</v>
      </c>
      <c r="AK53" s="34">
        <f t="shared" si="1"/>
        <v>61.219999999999992</v>
      </c>
    </row>
    <row r="54" spans="2:38" ht="15.75" customHeight="1">
      <c r="B54" s="37" t="s">
        <v>66</v>
      </c>
      <c r="C54" s="59">
        <v>2017852044</v>
      </c>
      <c r="D54" s="59" t="s">
        <v>71</v>
      </c>
      <c r="E54" s="7">
        <v>81</v>
      </c>
      <c r="F54" s="7">
        <v>83</v>
      </c>
      <c r="G54" s="7">
        <v>88</v>
      </c>
      <c r="H54" s="7">
        <v>74</v>
      </c>
      <c r="I54" s="7">
        <v>82</v>
      </c>
      <c r="J54" s="7">
        <v>79</v>
      </c>
      <c r="K54" s="7">
        <v>90</v>
      </c>
      <c r="L54" s="7">
        <v>88</v>
      </c>
      <c r="M54" s="7">
        <v>82</v>
      </c>
      <c r="N54" s="7"/>
      <c r="O54" s="14">
        <v>83</v>
      </c>
      <c r="P54" s="61">
        <v>28</v>
      </c>
      <c r="Q54" s="4"/>
      <c r="R54" s="4"/>
      <c r="S54" s="4"/>
      <c r="T54" s="4"/>
      <c r="U54" s="4"/>
      <c r="V54" s="4"/>
      <c r="W54" s="4"/>
      <c r="X54" s="4"/>
      <c r="Y54" s="4"/>
      <c r="Z54" s="118"/>
      <c r="AA54" s="118"/>
      <c r="AB54" s="118"/>
      <c r="AC54" s="118"/>
      <c r="AD54" s="118"/>
      <c r="AE54" s="118"/>
      <c r="AF54" s="118"/>
      <c r="AG54" s="118"/>
      <c r="AH54" s="118"/>
      <c r="AI54" s="4"/>
      <c r="AJ54" s="3">
        <v>1</v>
      </c>
      <c r="AK54" s="34">
        <f t="shared" si="1"/>
        <v>60.899999999999991</v>
      </c>
      <c r="AL54" s="89"/>
    </row>
    <row r="55" spans="2:38" ht="15.75" customHeight="1">
      <c r="B55" s="59" t="s">
        <v>92</v>
      </c>
      <c r="C55" s="6">
        <v>2017854014</v>
      </c>
      <c r="D55" s="6" t="s">
        <v>102</v>
      </c>
      <c r="E55" s="7">
        <v>82</v>
      </c>
      <c r="F55" s="7">
        <v>88</v>
      </c>
      <c r="G55" s="7">
        <v>84</v>
      </c>
      <c r="H55" s="7">
        <v>84</v>
      </c>
      <c r="I55" s="7">
        <v>94</v>
      </c>
      <c r="J55" s="7">
        <v>72</v>
      </c>
      <c r="K55" s="7">
        <v>94</v>
      </c>
      <c r="L55" s="7">
        <v>89</v>
      </c>
      <c r="M55" s="7">
        <v>80</v>
      </c>
      <c r="N55" s="7">
        <v>86</v>
      </c>
      <c r="O55" s="19">
        <v>85.3</v>
      </c>
      <c r="P55" s="17">
        <v>11</v>
      </c>
      <c r="Q55" s="18">
        <v>1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1"/>
      <c r="AJ55" s="7">
        <v>1</v>
      </c>
      <c r="AK55" s="34">
        <f t="shared" si="1"/>
        <v>60.809999999999995</v>
      </c>
    </row>
    <row r="56" spans="2:38" ht="15.75" customHeight="1">
      <c r="B56" s="59" t="s">
        <v>85</v>
      </c>
      <c r="C56" s="59">
        <v>2017854030</v>
      </c>
      <c r="D56" s="59" t="s">
        <v>119</v>
      </c>
      <c r="E56" s="7">
        <v>76</v>
      </c>
      <c r="F56" s="7">
        <v>81</v>
      </c>
      <c r="G56" s="7">
        <v>83</v>
      </c>
      <c r="H56" s="7">
        <v>68</v>
      </c>
      <c r="I56" s="7">
        <v>84</v>
      </c>
      <c r="J56" s="7">
        <v>72</v>
      </c>
      <c r="K56" s="7">
        <v>93</v>
      </c>
      <c r="L56" s="7">
        <v>86</v>
      </c>
      <c r="M56" s="7">
        <v>90</v>
      </c>
      <c r="N56" s="7">
        <v>89</v>
      </c>
      <c r="O56" s="19">
        <v>82.2</v>
      </c>
      <c r="P56" s="61">
        <v>30.5</v>
      </c>
      <c r="Q56" s="18">
        <v>1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1"/>
      <c r="AJ56" s="7">
        <v>1</v>
      </c>
      <c r="AK56" s="34">
        <f t="shared" si="1"/>
        <v>60.589999999999996</v>
      </c>
    </row>
    <row r="57" spans="2:38" ht="15.75" customHeight="1">
      <c r="B57" s="6" t="s">
        <v>87</v>
      </c>
      <c r="C57" s="6">
        <v>2017854031</v>
      </c>
      <c r="D57" s="6" t="s">
        <v>120</v>
      </c>
      <c r="E57" s="7">
        <v>82</v>
      </c>
      <c r="F57" s="7">
        <v>73</v>
      </c>
      <c r="G57" s="7">
        <v>91</v>
      </c>
      <c r="H57" s="7">
        <v>88</v>
      </c>
      <c r="I57" s="7">
        <v>74</v>
      </c>
      <c r="J57" s="7">
        <v>82</v>
      </c>
      <c r="K57" s="7">
        <v>94</v>
      </c>
      <c r="L57" s="7">
        <v>88</v>
      </c>
      <c r="M57" s="7">
        <v>81</v>
      </c>
      <c r="N57" s="7">
        <v>86</v>
      </c>
      <c r="O57" s="19">
        <v>83.9</v>
      </c>
      <c r="P57" s="17">
        <v>17</v>
      </c>
      <c r="Q57" s="18">
        <v>1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17"/>
      <c r="AJ57" s="7">
        <v>1</v>
      </c>
      <c r="AK57" s="34">
        <f t="shared" si="1"/>
        <v>60.43</v>
      </c>
    </row>
    <row r="58" spans="2:38" ht="15.75" customHeight="1">
      <c r="B58" s="116" t="s">
        <v>31</v>
      </c>
      <c r="C58" s="2">
        <v>2017852003</v>
      </c>
      <c r="D58" s="2" t="s">
        <v>33</v>
      </c>
      <c r="E58" s="116">
        <v>77</v>
      </c>
      <c r="F58" s="116">
        <v>80</v>
      </c>
      <c r="G58" s="116">
        <v>81</v>
      </c>
      <c r="H58" s="116">
        <v>77</v>
      </c>
      <c r="I58" s="116">
        <v>90</v>
      </c>
      <c r="J58" s="116">
        <v>88</v>
      </c>
      <c r="K58" s="116">
        <v>86</v>
      </c>
      <c r="L58" s="116">
        <v>88</v>
      </c>
      <c r="M58" s="116">
        <v>83</v>
      </c>
      <c r="N58" s="116"/>
      <c r="O58" s="14">
        <f>AVERAGE(E58:M58)</f>
        <v>83.333333333333329</v>
      </c>
      <c r="P58" s="15">
        <v>20</v>
      </c>
      <c r="Q58" s="16"/>
      <c r="R58" s="4"/>
      <c r="S58" s="4"/>
      <c r="T58" s="24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21"/>
      <c r="AJ58" s="3">
        <v>1</v>
      </c>
      <c r="AK58" s="34">
        <f t="shared" si="1"/>
        <v>60.333333333333329</v>
      </c>
    </row>
    <row r="59" spans="2:38" ht="15.75" customHeight="1">
      <c r="B59" s="37" t="s">
        <v>66</v>
      </c>
      <c r="C59" s="59">
        <v>2017852042</v>
      </c>
      <c r="D59" s="59" t="s">
        <v>69</v>
      </c>
      <c r="E59" s="7">
        <v>85</v>
      </c>
      <c r="F59" s="7">
        <v>84</v>
      </c>
      <c r="G59" s="7">
        <v>83</v>
      </c>
      <c r="H59" s="7">
        <v>70</v>
      </c>
      <c r="I59" s="7">
        <v>72</v>
      </c>
      <c r="J59" s="7">
        <v>83</v>
      </c>
      <c r="K59" s="7">
        <v>86</v>
      </c>
      <c r="L59" s="7">
        <v>88</v>
      </c>
      <c r="M59" s="7">
        <v>81</v>
      </c>
      <c r="N59" s="7"/>
      <c r="O59" s="14">
        <v>81.3333333333333</v>
      </c>
      <c r="P59" s="61">
        <v>34</v>
      </c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3">
        <v>1</v>
      </c>
      <c r="AK59" s="34">
        <f t="shared" si="1"/>
        <v>60.333333333333307</v>
      </c>
      <c r="AL59" s="89"/>
    </row>
    <row r="60" spans="2:38" ht="15.75" customHeight="1">
      <c r="B60" s="59" t="s">
        <v>109</v>
      </c>
      <c r="C60" s="59">
        <v>2017854017</v>
      </c>
      <c r="D60" s="59" t="s">
        <v>110</v>
      </c>
      <c r="E60" s="7">
        <v>74</v>
      </c>
      <c r="F60" s="7">
        <v>60</v>
      </c>
      <c r="G60" s="7">
        <v>83</v>
      </c>
      <c r="H60" s="7">
        <v>84</v>
      </c>
      <c r="I60" s="7">
        <v>84</v>
      </c>
      <c r="J60" s="7">
        <v>86</v>
      </c>
      <c r="K60" s="7">
        <v>91</v>
      </c>
      <c r="L60" s="7">
        <v>85</v>
      </c>
      <c r="M60" s="7">
        <v>81</v>
      </c>
      <c r="N60" s="7">
        <v>90</v>
      </c>
      <c r="O60" s="19">
        <v>81.8</v>
      </c>
      <c r="P60" s="61">
        <v>27</v>
      </c>
      <c r="Q60" s="18">
        <v>1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61"/>
      <c r="AJ60" s="7">
        <v>1</v>
      </c>
      <c r="AK60" s="34">
        <f t="shared" si="1"/>
        <v>59.959999999999994</v>
      </c>
      <c r="AL60" s="125"/>
    </row>
    <row r="61" spans="2:38" ht="15.75" customHeight="1">
      <c r="B61" s="37" t="s">
        <v>58</v>
      </c>
      <c r="C61" s="116">
        <v>2017852036</v>
      </c>
      <c r="D61" s="116" t="s">
        <v>60</v>
      </c>
      <c r="E61" s="117">
        <v>82</v>
      </c>
      <c r="F61" s="117">
        <v>63</v>
      </c>
      <c r="G61" s="117">
        <v>87</v>
      </c>
      <c r="H61" s="117">
        <v>77</v>
      </c>
      <c r="I61" s="117">
        <v>68</v>
      </c>
      <c r="J61" s="117">
        <v>92</v>
      </c>
      <c r="K61" s="117">
        <v>77</v>
      </c>
      <c r="L61" s="117">
        <v>90</v>
      </c>
      <c r="M61" s="117">
        <v>85</v>
      </c>
      <c r="N61" s="117"/>
      <c r="O61" s="120">
        <v>80.1111111111111</v>
      </c>
      <c r="P61" s="121">
        <v>38</v>
      </c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7">
        <v>1</v>
      </c>
      <c r="AK61" s="34">
        <f t="shared" si="1"/>
        <v>59.877777777777766</v>
      </c>
    </row>
    <row r="62" spans="2:38" ht="15.75" customHeight="1">
      <c r="B62" s="37" t="s">
        <v>66</v>
      </c>
      <c r="C62" s="6">
        <v>2017852053</v>
      </c>
      <c r="D62" s="6" t="s">
        <v>79</v>
      </c>
      <c r="E62" s="7">
        <v>81</v>
      </c>
      <c r="F62" s="7">
        <v>75</v>
      </c>
      <c r="G62" s="7">
        <v>91</v>
      </c>
      <c r="H62" s="7">
        <v>83</v>
      </c>
      <c r="I62" s="7">
        <v>92</v>
      </c>
      <c r="J62" s="7">
        <v>79</v>
      </c>
      <c r="K62" s="7">
        <v>82</v>
      </c>
      <c r="L62" s="7">
        <v>87</v>
      </c>
      <c r="M62" s="7">
        <v>71</v>
      </c>
      <c r="N62" s="7"/>
      <c r="O62" s="120">
        <v>82.3333333333333</v>
      </c>
      <c r="P62" s="17">
        <v>22</v>
      </c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7">
        <v>1</v>
      </c>
      <c r="AK62" s="34">
        <f t="shared" si="1"/>
        <v>59.833333333333307</v>
      </c>
    </row>
    <row r="63" spans="2:38" ht="15.75" customHeight="1">
      <c r="B63" s="8" t="s">
        <v>109</v>
      </c>
      <c r="C63" s="8">
        <v>2017854026</v>
      </c>
      <c r="D63" s="8" t="s">
        <v>116</v>
      </c>
      <c r="E63" s="9">
        <v>83</v>
      </c>
      <c r="F63" s="9">
        <v>83</v>
      </c>
      <c r="G63" s="9">
        <v>81</v>
      </c>
      <c r="H63" s="9">
        <v>73</v>
      </c>
      <c r="I63" s="9">
        <v>78</v>
      </c>
      <c r="J63" s="9">
        <v>83</v>
      </c>
      <c r="K63" s="9">
        <v>88</v>
      </c>
      <c r="L63" s="9">
        <v>88</v>
      </c>
      <c r="M63" s="9">
        <v>89</v>
      </c>
      <c r="N63" s="9">
        <v>89</v>
      </c>
      <c r="O63" s="20">
        <v>83.5</v>
      </c>
      <c r="P63" s="21">
        <v>12</v>
      </c>
      <c r="Q63" s="22">
        <v>1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1"/>
      <c r="AJ63" s="7">
        <v>1</v>
      </c>
      <c r="AK63" s="34">
        <f t="shared" si="1"/>
        <v>59.65</v>
      </c>
    </row>
    <row r="64" spans="2:38" ht="15.75" customHeight="1">
      <c r="B64" s="2" t="s">
        <v>48</v>
      </c>
      <c r="C64" s="2">
        <v>2017852016</v>
      </c>
      <c r="D64" s="2" t="s">
        <v>348</v>
      </c>
      <c r="E64" s="117">
        <v>78</v>
      </c>
      <c r="F64" s="117">
        <v>75</v>
      </c>
      <c r="G64" s="117">
        <v>91</v>
      </c>
      <c r="H64" s="117">
        <v>78</v>
      </c>
      <c r="I64" s="117">
        <v>79</v>
      </c>
      <c r="J64" s="117">
        <v>87</v>
      </c>
      <c r="K64" s="117">
        <v>91</v>
      </c>
      <c r="L64" s="117">
        <v>91</v>
      </c>
      <c r="M64" s="117">
        <v>78</v>
      </c>
      <c r="N64" s="117"/>
      <c r="O64" s="14">
        <f>AVERAGE(E64:M64)</f>
        <v>83.111111111111114</v>
      </c>
      <c r="P64" s="15">
        <v>13</v>
      </c>
      <c r="Q64" s="4"/>
      <c r="R64" s="4"/>
      <c r="S64" s="4"/>
      <c r="T64" s="4"/>
      <c r="U64" s="4"/>
      <c r="V64" s="4"/>
      <c r="W64" s="4"/>
      <c r="X64" s="4"/>
      <c r="Y64" s="4"/>
      <c r="Z64" s="118"/>
      <c r="AA64" s="118"/>
      <c r="AB64" s="118"/>
      <c r="AC64" s="118"/>
      <c r="AD64" s="118"/>
      <c r="AE64" s="118"/>
      <c r="AF64" s="118"/>
      <c r="AG64" s="118"/>
      <c r="AH64" s="118"/>
      <c r="AI64" s="4"/>
      <c r="AJ64" s="3">
        <v>1</v>
      </c>
      <c r="AK64" s="34">
        <f t="shared" si="1"/>
        <v>59.477777777777774</v>
      </c>
    </row>
    <row r="65" spans="1:38" ht="15.75" customHeight="1">
      <c r="B65" s="59" t="s">
        <v>89</v>
      </c>
      <c r="C65" s="6">
        <v>2017854024</v>
      </c>
      <c r="D65" s="6" t="s">
        <v>113</v>
      </c>
      <c r="E65" s="7">
        <v>80</v>
      </c>
      <c r="F65" s="7">
        <v>83</v>
      </c>
      <c r="G65" s="7">
        <v>70</v>
      </c>
      <c r="H65" s="7">
        <v>82</v>
      </c>
      <c r="I65" s="7">
        <v>74</v>
      </c>
      <c r="J65" s="7">
        <v>91</v>
      </c>
      <c r="K65" s="7">
        <v>85</v>
      </c>
      <c r="L65" s="7">
        <v>91</v>
      </c>
      <c r="M65" s="7">
        <v>80</v>
      </c>
      <c r="N65" s="7">
        <v>88</v>
      </c>
      <c r="O65" s="19">
        <v>82.4</v>
      </c>
      <c r="P65" s="17">
        <v>16</v>
      </c>
      <c r="Q65" s="18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61"/>
      <c r="AJ65" s="7">
        <v>1</v>
      </c>
      <c r="AK65" s="34">
        <f t="shared" si="1"/>
        <v>59.28</v>
      </c>
      <c r="AL65" s="125"/>
    </row>
    <row r="66" spans="1:38" ht="15.75" customHeight="1">
      <c r="B66" s="37" t="s">
        <v>48</v>
      </c>
      <c r="C66" s="116">
        <v>2017852027</v>
      </c>
      <c r="D66" s="116" t="s">
        <v>55</v>
      </c>
      <c r="E66" s="117">
        <v>74</v>
      </c>
      <c r="F66" s="117">
        <v>77</v>
      </c>
      <c r="G66" s="117">
        <v>83</v>
      </c>
      <c r="H66" s="117">
        <v>79</v>
      </c>
      <c r="I66" s="117">
        <v>89</v>
      </c>
      <c r="J66" s="117">
        <v>84</v>
      </c>
      <c r="K66" s="117">
        <v>83</v>
      </c>
      <c r="L66" s="117">
        <v>92</v>
      </c>
      <c r="M66" s="117">
        <v>71</v>
      </c>
      <c r="N66" s="117"/>
      <c r="O66" s="120">
        <v>81.3333333333333</v>
      </c>
      <c r="P66" s="121">
        <v>21</v>
      </c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7">
        <v>1</v>
      </c>
      <c r="AK66" s="34">
        <f t="shared" si="1"/>
        <v>59.03333333333331</v>
      </c>
    </row>
    <row r="67" spans="1:38" ht="15.75" customHeight="1">
      <c r="B67" s="116" t="s">
        <v>31</v>
      </c>
      <c r="C67" s="2">
        <v>2017852006</v>
      </c>
      <c r="D67" s="2" t="s">
        <v>38</v>
      </c>
      <c r="E67" s="116">
        <v>82</v>
      </c>
      <c r="F67" s="116">
        <v>88</v>
      </c>
      <c r="G67" s="116">
        <v>80</v>
      </c>
      <c r="H67" s="116">
        <v>79</v>
      </c>
      <c r="I67" s="116">
        <v>72</v>
      </c>
      <c r="J67" s="116">
        <v>84</v>
      </c>
      <c r="K67" s="116">
        <v>74</v>
      </c>
      <c r="L67" s="116">
        <v>87</v>
      </c>
      <c r="M67" s="116">
        <v>91</v>
      </c>
      <c r="N67" s="116"/>
      <c r="O67" s="14">
        <v>81.8888888888889</v>
      </c>
      <c r="P67" s="15">
        <v>17</v>
      </c>
      <c r="Q67" s="16"/>
      <c r="R67" s="3"/>
      <c r="S67" s="3"/>
      <c r="T67" s="3"/>
      <c r="U67" s="3"/>
      <c r="V67" s="3"/>
      <c r="W67" s="3"/>
      <c r="X67" s="3"/>
      <c r="Y67" s="3"/>
      <c r="Z67" s="117"/>
      <c r="AA67" s="117"/>
      <c r="AB67" s="117"/>
      <c r="AC67" s="117"/>
      <c r="AD67" s="117"/>
      <c r="AE67" s="117"/>
      <c r="AF67" s="117"/>
      <c r="AG67" s="117"/>
      <c r="AH67" s="117"/>
      <c r="AI67" s="15"/>
      <c r="AJ67" s="3">
        <v>1</v>
      </c>
      <c r="AK67" s="34">
        <f t="shared" si="1"/>
        <v>59.022222222222226</v>
      </c>
    </row>
    <row r="68" spans="1:38" ht="15.75" customHeight="1">
      <c r="B68" s="37" t="s">
        <v>66</v>
      </c>
      <c r="C68" s="116">
        <v>2017852039</v>
      </c>
      <c r="D68" s="116" t="s">
        <v>67</v>
      </c>
      <c r="E68" s="117">
        <v>78</v>
      </c>
      <c r="F68" s="117">
        <v>78</v>
      </c>
      <c r="G68" s="117">
        <v>74</v>
      </c>
      <c r="H68" s="117">
        <v>74</v>
      </c>
      <c r="I68" s="117">
        <v>81</v>
      </c>
      <c r="J68" s="117">
        <v>91</v>
      </c>
      <c r="K68" s="117">
        <v>82</v>
      </c>
      <c r="L68" s="117">
        <v>92</v>
      </c>
      <c r="M68" s="117">
        <v>90</v>
      </c>
      <c r="N68" s="117"/>
      <c r="O68" s="120">
        <v>82.2222222222222</v>
      </c>
      <c r="P68" s="121">
        <v>14</v>
      </c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7">
        <v>1</v>
      </c>
      <c r="AK68" s="34">
        <f t="shared" si="1"/>
        <v>58.955555555555534</v>
      </c>
      <c r="AL68" s="89"/>
    </row>
    <row r="69" spans="1:38" ht="15.75" customHeight="1">
      <c r="B69" s="59" t="s">
        <v>83</v>
      </c>
      <c r="C69" s="6">
        <v>2017854020</v>
      </c>
      <c r="D69" s="6" t="s">
        <v>84</v>
      </c>
      <c r="E69" s="7">
        <v>82</v>
      </c>
      <c r="F69" s="7">
        <v>82</v>
      </c>
      <c r="G69" s="7">
        <v>87</v>
      </c>
      <c r="H69" s="7">
        <v>77</v>
      </c>
      <c r="I69" s="7">
        <v>84</v>
      </c>
      <c r="J69" s="7">
        <v>75</v>
      </c>
      <c r="K69" s="7">
        <v>81</v>
      </c>
      <c r="L69" s="7">
        <v>86</v>
      </c>
      <c r="M69" s="7">
        <v>79</v>
      </c>
      <c r="N69" s="7">
        <v>90</v>
      </c>
      <c r="O69" s="19">
        <v>82.3</v>
      </c>
      <c r="P69" s="17">
        <v>12</v>
      </c>
      <c r="Q69" s="18">
        <v>1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61"/>
      <c r="AJ69" s="7">
        <v>1</v>
      </c>
      <c r="AK69" s="34">
        <f t="shared" ref="AK69:AK80" si="2">AI69*0.2+P69*0.1+O69*0.7</f>
        <v>58.809999999999995</v>
      </c>
      <c r="AL69" s="125"/>
    </row>
    <row r="70" spans="1:38" ht="15.75" customHeight="1">
      <c r="B70" s="59" t="s">
        <v>89</v>
      </c>
      <c r="C70" s="59">
        <v>2017854009</v>
      </c>
      <c r="D70" s="59" t="s">
        <v>99</v>
      </c>
      <c r="E70" s="7">
        <v>78</v>
      </c>
      <c r="F70" s="7">
        <v>83</v>
      </c>
      <c r="G70" s="7">
        <v>72</v>
      </c>
      <c r="H70" s="7">
        <v>75</v>
      </c>
      <c r="I70" s="7">
        <v>67</v>
      </c>
      <c r="J70" s="7">
        <v>80</v>
      </c>
      <c r="K70" s="7">
        <v>77</v>
      </c>
      <c r="L70" s="7">
        <v>87</v>
      </c>
      <c r="M70" s="7">
        <v>82</v>
      </c>
      <c r="N70" s="7">
        <v>91</v>
      </c>
      <c r="O70" s="19">
        <v>79.2</v>
      </c>
      <c r="P70" s="61">
        <v>33</v>
      </c>
      <c r="Q70" s="18">
        <v>1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61"/>
      <c r="AJ70" s="7">
        <v>1</v>
      </c>
      <c r="AK70" s="34">
        <f t="shared" si="2"/>
        <v>58.739999999999995</v>
      </c>
    </row>
    <row r="71" spans="1:38" ht="15.75" customHeight="1">
      <c r="B71" s="59" t="s">
        <v>83</v>
      </c>
      <c r="C71" s="59">
        <v>2017854028</v>
      </c>
      <c r="D71" s="59" t="s">
        <v>127</v>
      </c>
      <c r="E71" s="7">
        <v>82</v>
      </c>
      <c r="F71" s="7">
        <v>62</v>
      </c>
      <c r="G71" s="7">
        <v>87</v>
      </c>
      <c r="H71" s="7">
        <v>87</v>
      </c>
      <c r="I71" s="7">
        <v>73</v>
      </c>
      <c r="J71" s="7">
        <v>75</v>
      </c>
      <c r="K71" s="7">
        <v>97</v>
      </c>
      <c r="L71" s="7">
        <v>88</v>
      </c>
      <c r="M71" s="7">
        <v>82</v>
      </c>
      <c r="N71" s="7">
        <v>87</v>
      </c>
      <c r="O71" s="19">
        <v>82</v>
      </c>
      <c r="P71" s="61">
        <v>13</v>
      </c>
      <c r="Q71" s="18">
        <v>1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61"/>
      <c r="AJ71" s="7">
        <v>1</v>
      </c>
      <c r="AK71" s="34">
        <f t="shared" si="2"/>
        <v>58.699999999999996</v>
      </c>
      <c r="AL71" s="125"/>
    </row>
    <row r="72" spans="1:38" s="108" customFormat="1" ht="15.75" customHeight="1">
      <c r="A72" s="237"/>
      <c r="B72" s="2" t="s">
        <v>31</v>
      </c>
      <c r="C72" s="2">
        <v>2017852008</v>
      </c>
      <c r="D72" s="2" t="s">
        <v>39</v>
      </c>
      <c r="E72" s="116">
        <v>87</v>
      </c>
      <c r="F72" s="116">
        <v>82</v>
      </c>
      <c r="G72" s="116">
        <v>84</v>
      </c>
      <c r="H72" s="116">
        <v>76</v>
      </c>
      <c r="I72" s="116">
        <v>60</v>
      </c>
      <c r="J72" s="116">
        <v>86</v>
      </c>
      <c r="K72" s="116">
        <v>82</v>
      </c>
      <c r="L72" s="116">
        <v>87</v>
      </c>
      <c r="M72" s="116">
        <v>82</v>
      </c>
      <c r="N72" s="116"/>
      <c r="O72" s="14">
        <v>80.6666666666667</v>
      </c>
      <c r="P72" s="15">
        <v>22</v>
      </c>
      <c r="Q72" s="4"/>
      <c r="R72" s="4"/>
      <c r="S72" s="4"/>
      <c r="T72" s="4"/>
      <c r="U72" s="4"/>
      <c r="V72" s="4"/>
      <c r="W72" s="4"/>
      <c r="X72" s="4"/>
      <c r="Y72" s="4"/>
      <c r="Z72" s="118"/>
      <c r="AA72" s="118"/>
      <c r="AB72" s="118"/>
      <c r="AC72" s="118"/>
      <c r="AD72" s="118"/>
      <c r="AE72" s="118"/>
      <c r="AF72" s="118"/>
      <c r="AG72" s="118"/>
      <c r="AH72" s="118"/>
      <c r="AI72" s="4"/>
      <c r="AJ72" s="113">
        <v>1</v>
      </c>
      <c r="AK72" s="34">
        <f t="shared" si="2"/>
        <v>58.666666666666686</v>
      </c>
    </row>
    <row r="73" spans="1:38" s="111" customFormat="1" ht="15.75" customHeight="1">
      <c r="A73" s="237"/>
      <c r="B73" s="37" t="s">
        <v>66</v>
      </c>
      <c r="C73" s="59">
        <v>2017852050</v>
      </c>
      <c r="D73" s="59" t="s">
        <v>77</v>
      </c>
      <c r="E73" s="7">
        <v>82</v>
      </c>
      <c r="F73" s="7">
        <v>65</v>
      </c>
      <c r="G73" s="7">
        <v>83</v>
      </c>
      <c r="H73" s="7">
        <v>77</v>
      </c>
      <c r="I73" s="7">
        <v>75</v>
      </c>
      <c r="J73" s="7">
        <v>89</v>
      </c>
      <c r="K73" s="7">
        <v>87</v>
      </c>
      <c r="L73" s="7">
        <v>91</v>
      </c>
      <c r="M73" s="7">
        <v>81</v>
      </c>
      <c r="N73" s="7"/>
      <c r="O73" s="110">
        <v>81.1111111111111</v>
      </c>
      <c r="P73" s="61">
        <v>15.5</v>
      </c>
      <c r="Q73" s="109"/>
      <c r="R73" s="109"/>
      <c r="S73" s="109"/>
      <c r="T73" s="109"/>
      <c r="U73" s="109"/>
      <c r="V73" s="109"/>
      <c r="W73" s="109"/>
      <c r="X73" s="109"/>
      <c r="Y73" s="109"/>
      <c r="Z73" s="118"/>
      <c r="AA73" s="118"/>
      <c r="AB73" s="118"/>
      <c r="AC73" s="118"/>
      <c r="AD73" s="118"/>
      <c r="AE73" s="118"/>
      <c r="AF73" s="118"/>
      <c r="AG73" s="118"/>
      <c r="AH73" s="118"/>
      <c r="AI73" s="109"/>
      <c r="AJ73" s="113">
        <v>1</v>
      </c>
      <c r="AK73" s="34">
        <f t="shared" si="2"/>
        <v>58.327777777777762</v>
      </c>
      <c r="AL73" s="89"/>
    </row>
    <row r="74" spans="1:38" s="111" customFormat="1" ht="15.75" customHeight="1">
      <c r="A74" s="237"/>
      <c r="B74" s="59" t="s">
        <v>87</v>
      </c>
      <c r="C74" s="59">
        <v>2017854003</v>
      </c>
      <c r="D74" s="59" t="s">
        <v>88</v>
      </c>
      <c r="E74" s="7">
        <v>77</v>
      </c>
      <c r="F74" s="7">
        <v>68</v>
      </c>
      <c r="G74" s="7">
        <v>74</v>
      </c>
      <c r="H74" s="7">
        <v>67</v>
      </c>
      <c r="I74" s="7">
        <v>83</v>
      </c>
      <c r="J74" s="7">
        <v>78</v>
      </c>
      <c r="K74" s="7">
        <v>82</v>
      </c>
      <c r="L74" s="7">
        <v>90</v>
      </c>
      <c r="M74" s="7">
        <v>82</v>
      </c>
      <c r="N74" s="7">
        <v>91</v>
      </c>
      <c r="O74" s="19">
        <v>79.2</v>
      </c>
      <c r="P74" s="61">
        <v>24</v>
      </c>
      <c r="Q74" s="18">
        <v>1</v>
      </c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61"/>
      <c r="AJ74" s="7">
        <v>1</v>
      </c>
      <c r="AK74" s="34">
        <f t="shared" si="2"/>
        <v>57.839999999999996</v>
      </c>
    </row>
    <row r="75" spans="1:38" s="111" customFormat="1" ht="15.75" customHeight="1">
      <c r="A75" s="237"/>
      <c r="B75" s="112" t="s">
        <v>66</v>
      </c>
      <c r="C75" s="112">
        <v>2017852040</v>
      </c>
      <c r="D75" s="112" t="s">
        <v>362</v>
      </c>
      <c r="E75" s="113">
        <v>80</v>
      </c>
      <c r="F75" s="113">
        <v>80</v>
      </c>
      <c r="G75" s="113">
        <v>78</v>
      </c>
      <c r="H75" s="113">
        <v>71</v>
      </c>
      <c r="I75" s="113">
        <v>62</v>
      </c>
      <c r="J75" s="113">
        <v>86</v>
      </c>
      <c r="K75" s="113">
        <v>67</v>
      </c>
      <c r="L75" s="113">
        <v>93</v>
      </c>
      <c r="M75" s="113">
        <v>86</v>
      </c>
      <c r="N75" s="113"/>
      <c r="O75" s="114">
        <f>AVERAGE(E75:M75)</f>
        <v>78.111111111111114</v>
      </c>
      <c r="P75" s="115">
        <v>30</v>
      </c>
      <c r="Q75" s="18"/>
      <c r="R75" s="127"/>
      <c r="S75" s="127"/>
      <c r="T75" s="127"/>
      <c r="U75" s="127"/>
      <c r="V75" s="127"/>
      <c r="W75" s="127"/>
      <c r="X75" s="127"/>
      <c r="Y75" s="127"/>
      <c r="Z75" s="128"/>
      <c r="AA75" s="126"/>
      <c r="AB75" s="126"/>
      <c r="AC75" s="126"/>
      <c r="AD75" s="126"/>
      <c r="AE75" s="126"/>
      <c r="AF75" s="126"/>
      <c r="AG75" s="126"/>
      <c r="AH75" s="127"/>
      <c r="AI75" s="38"/>
      <c r="AJ75" s="113">
        <v>1</v>
      </c>
      <c r="AK75" s="34">
        <f t="shared" si="2"/>
        <v>57.677777777777777</v>
      </c>
    </row>
    <row r="76" spans="1:38" s="111" customFormat="1" ht="15.75" customHeight="1">
      <c r="A76" s="237"/>
      <c r="B76" s="37" t="s">
        <v>48</v>
      </c>
      <c r="C76" s="116">
        <v>2017852015</v>
      </c>
      <c r="D76" s="116" t="s">
        <v>49</v>
      </c>
      <c r="E76" s="117">
        <v>80</v>
      </c>
      <c r="F76" s="117">
        <v>73</v>
      </c>
      <c r="G76" s="117">
        <v>76</v>
      </c>
      <c r="H76" s="117">
        <v>81</v>
      </c>
      <c r="I76" s="117">
        <v>62</v>
      </c>
      <c r="J76" s="117">
        <v>78</v>
      </c>
      <c r="K76" s="117">
        <v>81</v>
      </c>
      <c r="L76" s="117">
        <v>88</v>
      </c>
      <c r="M76" s="117">
        <v>73</v>
      </c>
      <c r="N76" s="117"/>
      <c r="O76" s="120">
        <v>76.8888888888889</v>
      </c>
      <c r="P76" s="121">
        <v>38</v>
      </c>
      <c r="Q76" s="16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21"/>
      <c r="AJ76" s="117">
        <v>1</v>
      </c>
      <c r="AK76" s="34">
        <f t="shared" si="2"/>
        <v>57.622222222222227</v>
      </c>
    </row>
    <row r="77" spans="1:38" s="122" customFormat="1" ht="15.75" customHeight="1">
      <c r="A77" s="237"/>
      <c r="B77" s="59" t="s">
        <v>109</v>
      </c>
      <c r="C77" s="59">
        <v>2017854032</v>
      </c>
      <c r="D77" s="59" t="s">
        <v>121</v>
      </c>
      <c r="E77" s="7">
        <v>79</v>
      </c>
      <c r="F77" s="7">
        <v>75</v>
      </c>
      <c r="G77" s="7">
        <v>68</v>
      </c>
      <c r="H77" s="7">
        <v>70</v>
      </c>
      <c r="I77" s="7">
        <v>82</v>
      </c>
      <c r="J77" s="7">
        <v>80</v>
      </c>
      <c r="K77" s="7">
        <v>85</v>
      </c>
      <c r="L77" s="7">
        <v>92</v>
      </c>
      <c r="M77" s="7">
        <v>90</v>
      </c>
      <c r="N77" s="7">
        <v>85</v>
      </c>
      <c r="O77" s="19">
        <v>80.599999999999994</v>
      </c>
      <c r="P77" s="61">
        <v>10</v>
      </c>
      <c r="Q77" s="18">
        <v>1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61"/>
      <c r="AJ77" s="7">
        <v>1</v>
      </c>
      <c r="AK77" s="34">
        <f t="shared" si="2"/>
        <v>57.419999999999995</v>
      </c>
    </row>
    <row r="78" spans="1:38" s="123" customFormat="1" ht="15.75" customHeight="1">
      <c r="A78" s="237"/>
      <c r="B78" s="37" t="s">
        <v>66</v>
      </c>
      <c r="C78" s="59">
        <v>2017852048</v>
      </c>
      <c r="D78" s="59" t="s">
        <v>75</v>
      </c>
      <c r="E78" s="7">
        <v>81</v>
      </c>
      <c r="F78" s="7">
        <v>78</v>
      </c>
      <c r="G78" s="7">
        <v>76</v>
      </c>
      <c r="H78" s="7">
        <v>72</v>
      </c>
      <c r="I78" s="7">
        <v>61</v>
      </c>
      <c r="J78" s="7">
        <v>84</v>
      </c>
      <c r="K78" s="7">
        <v>85</v>
      </c>
      <c r="L78" s="7">
        <v>87</v>
      </c>
      <c r="M78" s="7">
        <v>87</v>
      </c>
      <c r="N78" s="7"/>
      <c r="O78" s="120">
        <v>79</v>
      </c>
      <c r="P78" s="61">
        <v>15</v>
      </c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7">
        <v>1</v>
      </c>
      <c r="AK78" s="34">
        <f t="shared" si="2"/>
        <v>56.8</v>
      </c>
      <c r="AL78" s="89"/>
    </row>
    <row r="79" spans="1:38" s="125" customFormat="1" ht="15.75" customHeight="1">
      <c r="A79" s="237"/>
      <c r="B79" s="116" t="s">
        <v>31</v>
      </c>
      <c r="C79" s="116">
        <v>2017852014</v>
      </c>
      <c r="D79" s="116" t="s">
        <v>47</v>
      </c>
      <c r="E79" s="117">
        <v>81</v>
      </c>
      <c r="F79" s="117">
        <v>62</v>
      </c>
      <c r="G79" s="117">
        <v>73</v>
      </c>
      <c r="H79" s="117">
        <v>77</v>
      </c>
      <c r="I79" s="117">
        <v>73</v>
      </c>
      <c r="J79" s="117">
        <v>83</v>
      </c>
      <c r="K79" s="117">
        <v>86</v>
      </c>
      <c r="L79" s="117">
        <v>89</v>
      </c>
      <c r="M79" s="117">
        <v>68</v>
      </c>
      <c r="N79" s="117"/>
      <c r="O79" s="120">
        <v>76.8888888888889</v>
      </c>
      <c r="P79" s="121">
        <v>14.5</v>
      </c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7">
        <v>1</v>
      </c>
      <c r="AK79" s="34">
        <f t="shared" si="2"/>
        <v>55.272222222222233</v>
      </c>
    </row>
    <row r="80" spans="1:38" s="125" customFormat="1" ht="15.75" customHeight="1">
      <c r="A80" s="237"/>
      <c r="B80" s="37" t="s">
        <v>66</v>
      </c>
      <c r="C80" s="116">
        <v>2017852047</v>
      </c>
      <c r="D80" s="116" t="s">
        <v>74</v>
      </c>
      <c r="E80" s="117">
        <v>72</v>
      </c>
      <c r="F80" s="117">
        <v>68</v>
      </c>
      <c r="G80" s="117">
        <v>60</v>
      </c>
      <c r="H80" s="117">
        <v>63</v>
      </c>
      <c r="I80" s="117">
        <v>77</v>
      </c>
      <c r="J80" s="117">
        <v>82</v>
      </c>
      <c r="K80" s="117">
        <v>80</v>
      </c>
      <c r="L80" s="117">
        <v>89</v>
      </c>
      <c r="M80" s="117">
        <v>80</v>
      </c>
      <c r="N80" s="117"/>
      <c r="O80" s="120">
        <v>74.5555555555556</v>
      </c>
      <c r="P80" s="121">
        <v>24</v>
      </c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7">
        <v>1</v>
      </c>
      <c r="AK80" s="34">
        <f t="shared" si="2"/>
        <v>54.588888888888917</v>
      </c>
      <c r="AL80" s="89"/>
    </row>
  </sheetData>
  <sortState ref="B1:AK80">
    <sortCondition descending="1" ref="AK5:AK80"/>
  </sortState>
  <mergeCells count="4">
    <mergeCell ref="B1:AK1"/>
    <mergeCell ref="B2:D2"/>
    <mergeCell ref="E2:O2"/>
    <mergeCell ref="Q2:AJ2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25"/>
  <sheetViews>
    <sheetView workbookViewId="0">
      <selection activeCell="A7" sqref="A7"/>
    </sheetView>
  </sheetViews>
  <sheetFormatPr defaultRowHeight="14.25"/>
  <cols>
    <col min="1" max="1" width="9" style="125"/>
  </cols>
  <sheetData>
    <row r="1" spans="1:51" ht="25.5"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39"/>
      <c r="AV1" s="39"/>
      <c r="AW1" s="39"/>
      <c r="AX1" s="39"/>
      <c r="AY1" s="39"/>
    </row>
    <row r="2" spans="1:51" ht="18.75">
      <c r="B2" s="222" t="s">
        <v>2</v>
      </c>
      <c r="C2" s="223"/>
      <c r="D2" s="223"/>
      <c r="E2" s="221" t="s">
        <v>3</v>
      </c>
      <c r="F2" s="221"/>
      <c r="G2" s="221"/>
      <c r="H2" s="221"/>
      <c r="I2" s="224"/>
      <c r="J2" s="40" t="s">
        <v>4</v>
      </c>
      <c r="K2" s="220" t="s">
        <v>5</v>
      </c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53"/>
      <c r="AX2" s="66" t="s">
        <v>6</v>
      </c>
      <c r="AY2" s="56"/>
    </row>
    <row r="3" spans="1:51">
      <c r="B3" s="44" t="s">
        <v>134</v>
      </c>
      <c r="C3" s="44" t="s">
        <v>7</v>
      </c>
      <c r="D3" s="44" t="s">
        <v>8</v>
      </c>
      <c r="E3" s="44" t="s">
        <v>135</v>
      </c>
      <c r="F3" s="44" t="s">
        <v>136</v>
      </c>
      <c r="G3" s="44" t="s">
        <v>12</v>
      </c>
      <c r="H3" s="44" t="s">
        <v>137</v>
      </c>
      <c r="I3" s="46" t="s">
        <v>18</v>
      </c>
      <c r="J3" s="46" t="s">
        <v>19</v>
      </c>
      <c r="K3" s="49" t="s">
        <v>20</v>
      </c>
      <c r="L3" s="44" t="s">
        <v>21</v>
      </c>
      <c r="M3" s="44" t="s">
        <v>22</v>
      </c>
      <c r="N3" s="44" t="s">
        <v>23</v>
      </c>
      <c r="O3" s="44" t="s">
        <v>24</v>
      </c>
      <c r="P3" s="44" t="s">
        <v>25</v>
      </c>
      <c r="Q3" s="44" t="s">
        <v>26</v>
      </c>
      <c r="R3" s="44" t="s">
        <v>27</v>
      </c>
      <c r="S3" s="44" t="s">
        <v>28</v>
      </c>
      <c r="T3" s="49" t="s">
        <v>20</v>
      </c>
      <c r="U3" s="44" t="s">
        <v>21</v>
      </c>
      <c r="V3" s="44" t="s">
        <v>22</v>
      </c>
      <c r="W3" s="44" t="s">
        <v>23</v>
      </c>
      <c r="X3" s="44" t="s">
        <v>24</v>
      </c>
      <c r="Y3" s="44" t="s">
        <v>25</v>
      </c>
      <c r="Z3" s="44" t="s">
        <v>26</v>
      </c>
      <c r="AA3" s="44" t="s">
        <v>27</v>
      </c>
      <c r="AB3" s="44" t="s">
        <v>28</v>
      </c>
      <c r="AC3" s="49" t="s">
        <v>20</v>
      </c>
      <c r="AD3" s="44" t="s">
        <v>21</v>
      </c>
      <c r="AE3" s="44" t="s">
        <v>22</v>
      </c>
      <c r="AF3" s="44" t="s">
        <v>23</v>
      </c>
      <c r="AG3" s="44" t="s">
        <v>24</v>
      </c>
      <c r="AH3" s="44" t="s">
        <v>25</v>
      </c>
      <c r="AI3" s="44" t="s">
        <v>26</v>
      </c>
      <c r="AJ3" s="44" t="s">
        <v>27</v>
      </c>
      <c r="AK3" s="44" t="s">
        <v>28</v>
      </c>
      <c r="AL3" s="49" t="s">
        <v>20</v>
      </c>
      <c r="AM3" s="44" t="s">
        <v>21</v>
      </c>
      <c r="AN3" s="44" t="s">
        <v>22</v>
      </c>
      <c r="AO3" s="44" t="s">
        <v>23</v>
      </c>
      <c r="AP3" s="44" t="s">
        <v>24</v>
      </c>
      <c r="AQ3" s="44" t="s">
        <v>25</v>
      </c>
      <c r="AR3" s="44" t="s">
        <v>26</v>
      </c>
      <c r="AS3" s="44" t="s">
        <v>27</v>
      </c>
      <c r="AT3" s="44" t="s">
        <v>28</v>
      </c>
      <c r="AU3" s="53" t="s">
        <v>29</v>
      </c>
      <c r="AV3" s="58" t="s">
        <v>30</v>
      </c>
      <c r="AW3" s="53" t="s">
        <v>138</v>
      </c>
      <c r="AX3" s="67"/>
      <c r="AY3" s="57"/>
    </row>
    <row r="4" spans="1:51" s="138" customFormat="1">
      <c r="A4" s="238" t="s">
        <v>372</v>
      </c>
      <c r="B4" s="182" t="s">
        <v>139</v>
      </c>
      <c r="C4" s="182">
        <v>2017851019</v>
      </c>
      <c r="D4" s="182" t="s">
        <v>140</v>
      </c>
      <c r="E4" s="143">
        <v>86</v>
      </c>
      <c r="F4" s="143">
        <v>96</v>
      </c>
      <c r="G4" s="143">
        <v>90</v>
      </c>
      <c r="H4" s="143">
        <v>94</v>
      </c>
      <c r="I4" s="183">
        <v>91.5</v>
      </c>
      <c r="J4" s="184">
        <v>9</v>
      </c>
      <c r="K4" s="141">
        <v>1</v>
      </c>
      <c r="L4" s="143" t="s">
        <v>141</v>
      </c>
      <c r="M4" s="143" t="s">
        <v>142</v>
      </c>
      <c r="N4" s="143" t="s">
        <v>1</v>
      </c>
      <c r="O4" s="143">
        <v>2.4220000000000002</v>
      </c>
      <c r="P4" s="143" t="s">
        <v>143</v>
      </c>
      <c r="Q4" s="143">
        <v>20</v>
      </c>
      <c r="R4" s="143">
        <v>1</v>
      </c>
      <c r="S4" s="143">
        <v>48.440000000000005</v>
      </c>
      <c r="T4" s="141">
        <v>2</v>
      </c>
      <c r="U4" s="185" t="s">
        <v>144</v>
      </c>
      <c r="V4" s="185" t="s">
        <v>145</v>
      </c>
      <c r="W4" s="146" t="s">
        <v>1</v>
      </c>
      <c r="X4" s="147">
        <v>5.5110000000000001</v>
      </c>
      <c r="Y4" s="147" t="s">
        <v>146</v>
      </c>
      <c r="Z4" s="147">
        <v>20</v>
      </c>
      <c r="AA4" s="147">
        <v>2</v>
      </c>
      <c r="AB4" s="143">
        <v>27.555</v>
      </c>
      <c r="AC4" s="141">
        <v>3</v>
      </c>
      <c r="AD4" s="185" t="s">
        <v>147</v>
      </c>
      <c r="AE4" s="185" t="s">
        <v>148</v>
      </c>
      <c r="AF4" s="143" t="s">
        <v>1</v>
      </c>
      <c r="AG4" s="143">
        <v>4.4269999999999996</v>
      </c>
      <c r="AH4" s="143" t="s">
        <v>149</v>
      </c>
      <c r="AI4" s="143">
        <v>20</v>
      </c>
      <c r="AJ4" s="143">
        <v>1</v>
      </c>
      <c r="AK4" s="143">
        <v>88.539999999999992</v>
      </c>
      <c r="AL4" s="141">
        <v>4</v>
      </c>
      <c r="AM4" s="185" t="s">
        <v>147</v>
      </c>
      <c r="AN4" s="185" t="s">
        <v>150</v>
      </c>
      <c r="AO4" s="147" t="s">
        <v>1</v>
      </c>
      <c r="AP4" s="147">
        <v>4.4269999999999996</v>
      </c>
      <c r="AQ4" s="143" t="s">
        <v>149</v>
      </c>
      <c r="AR4" s="147">
        <v>20</v>
      </c>
      <c r="AS4" s="147">
        <v>1</v>
      </c>
      <c r="AT4" s="143">
        <v>88.539999999999992</v>
      </c>
      <c r="AU4" s="184">
        <v>253.07499999999999</v>
      </c>
      <c r="AV4" s="186">
        <v>0.39513978069742173</v>
      </c>
      <c r="AW4" s="184">
        <v>100</v>
      </c>
      <c r="AX4" s="184">
        <v>86.65</v>
      </c>
    </row>
    <row r="5" spans="1:51" s="157" customFormat="1" ht="17.25" customHeight="1">
      <c r="A5" s="239" t="s">
        <v>373</v>
      </c>
      <c r="B5" s="168" t="s">
        <v>139</v>
      </c>
      <c r="C5" s="168">
        <v>2017851017</v>
      </c>
      <c r="D5" s="168" t="s">
        <v>151</v>
      </c>
      <c r="E5" s="169">
        <v>84</v>
      </c>
      <c r="F5" s="169">
        <v>95</v>
      </c>
      <c r="G5" s="169">
        <v>75</v>
      </c>
      <c r="H5" s="169">
        <v>96</v>
      </c>
      <c r="I5" s="170">
        <v>87.5</v>
      </c>
      <c r="J5" s="171">
        <v>11</v>
      </c>
      <c r="K5" s="172">
        <v>1</v>
      </c>
      <c r="L5" s="169" t="s">
        <v>152</v>
      </c>
      <c r="M5" s="173" t="s">
        <v>153</v>
      </c>
      <c r="N5" s="169" t="s">
        <v>1</v>
      </c>
      <c r="O5" s="169">
        <v>2.9630000000000001</v>
      </c>
      <c r="P5" s="169" t="s">
        <v>154</v>
      </c>
      <c r="Q5" s="169">
        <v>12</v>
      </c>
      <c r="R5" s="169">
        <v>1</v>
      </c>
      <c r="S5" s="169">
        <v>35.555999999999997</v>
      </c>
      <c r="T5" s="172">
        <v>2</v>
      </c>
      <c r="U5" s="174" t="s">
        <v>155</v>
      </c>
      <c r="V5" s="175" t="s">
        <v>156</v>
      </c>
      <c r="W5" s="176" t="s">
        <v>1</v>
      </c>
      <c r="X5" s="177">
        <v>3.1179999999999999</v>
      </c>
      <c r="Y5" s="177" t="s">
        <v>157</v>
      </c>
      <c r="Z5" s="177">
        <v>12</v>
      </c>
      <c r="AA5" s="177">
        <v>1</v>
      </c>
      <c r="AB5" s="169">
        <v>37.415999999999997</v>
      </c>
      <c r="AC5" s="172">
        <v>3</v>
      </c>
      <c r="AD5" s="174" t="s">
        <v>155</v>
      </c>
      <c r="AE5" s="175" t="s">
        <v>158</v>
      </c>
      <c r="AF5" s="178" t="s">
        <v>1</v>
      </c>
      <c r="AG5" s="177">
        <v>3.1179999999999999</v>
      </c>
      <c r="AH5" s="169" t="s">
        <v>157</v>
      </c>
      <c r="AI5" s="169">
        <v>12</v>
      </c>
      <c r="AJ5" s="169">
        <v>1</v>
      </c>
      <c r="AK5" s="169">
        <v>37.415999999999997</v>
      </c>
      <c r="AL5" s="169"/>
      <c r="AM5" s="169"/>
      <c r="AN5" s="169"/>
      <c r="AO5" s="169"/>
      <c r="AP5" s="169"/>
      <c r="AQ5" s="169"/>
      <c r="AR5" s="169"/>
      <c r="AS5" s="169"/>
      <c r="AT5" s="169"/>
      <c r="AU5" s="171">
        <v>110.38799999999999</v>
      </c>
      <c r="AV5" s="179">
        <v>0.39513978100000002</v>
      </c>
      <c r="AW5" s="171">
        <v>43.618690145027998</v>
      </c>
      <c r="AX5" s="171">
        <v>62.297476058011199</v>
      </c>
    </row>
    <row r="6" spans="1:51" s="157" customFormat="1">
      <c r="A6" s="239" t="s">
        <v>373</v>
      </c>
      <c r="B6" s="168" t="s">
        <v>159</v>
      </c>
      <c r="C6" s="168">
        <v>2017851003</v>
      </c>
      <c r="D6" s="168" t="s">
        <v>160</v>
      </c>
      <c r="E6" s="169">
        <v>84</v>
      </c>
      <c r="F6" s="169">
        <v>96</v>
      </c>
      <c r="G6" s="169">
        <v>76</v>
      </c>
      <c r="H6" s="169">
        <v>93</v>
      </c>
      <c r="I6" s="170">
        <v>87.25</v>
      </c>
      <c r="J6" s="171">
        <v>28</v>
      </c>
      <c r="K6" s="172">
        <v>1</v>
      </c>
      <c r="L6" s="169" t="s">
        <v>161</v>
      </c>
      <c r="M6" s="169" t="s">
        <v>162</v>
      </c>
      <c r="N6" s="169" t="s">
        <v>1</v>
      </c>
      <c r="O6" s="169">
        <v>1.5880000000000001</v>
      </c>
      <c r="P6" s="169" t="s">
        <v>163</v>
      </c>
      <c r="Q6" s="169">
        <v>8</v>
      </c>
      <c r="R6" s="169">
        <v>2</v>
      </c>
      <c r="S6" s="169">
        <v>3.1760000000000002</v>
      </c>
      <c r="T6" s="169">
        <v>2</v>
      </c>
      <c r="U6" s="169" t="s">
        <v>164</v>
      </c>
      <c r="V6" s="169" t="s">
        <v>165</v>
      </c>
      <c r="W6" s="169" t="s">
        <v>1</v>
      </c>
      <c r="X6" s="169">
        <v>4.0190000000000001</v>
      </c>
      <c r="Y6" s="169" t="s">
        <v>166</v>
      </c>
      <c r="Z6" s="169">
        <v>20</v>
      </c>
      <c r="AA6" s="169">
        <v>2</v>
      </c>
      <c r="AB6" s="169">
        <v>20.094999999999999</v>
      </c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71">
        <v>23.271000000000001</v>
      </c>
      <c r="AV6" s="179">
        <v>0.39513978100000002</v>
      </c>
      <c r="AW6" s="171">
        <v>9.1952978436510016</v>
      </c>
      <c r="AX6" s="171">
        <v>50.103119137460403</v>
      </c>
    </row>
    <row r="7" spans="1:51" s="157" customFormat="1" ht="18.75" customHeight="1">
      <c r="A7" s="239" t="s">
        <v>373</v>
      </c>
      <c r="B7" s="168" t="s">
        <v>167</v>
      </c>
      <c r="C7" s="168">
        <v>2017851011</v>
      </c>
      <c r="D7" s="168" t="s">
        <v>168</v>
      </c>
      <c r="E7" s="169">
        <v>85</v>
      </c>
      <c r="F7" s="169">
        <v>94</v>
      </c>
      <c r="G7" s="169">
        <v>90</v>
      </c>
      <c r="H7" s="169">
        <v>82</v>
      </c>
      <c r="I7" s="170">
        <v>87.75</v>
      </c>
      <c r="J7" s="171">
        <v>10</v>
      </c>
      <c r="K7" s="172">
        <v>1</v>
      </c>
      <c r="L7" s="169" t="s">
        <v>169</v>
      </c>
      <c r="M7" s="173" t="s">
        <v>170</v>
      </c>
      <c r="N7" s="169" t="s">
        <v>1</v>
      </c>
      <c r="O7" s="169">
        <v>1.5880000000000001</v>
      </c>
      <c r="P7" s="169" t="s">
        <v>163</v>
      </c>
      <c r="Q7" s="169">
        <v>8</v>
      </c>
      <c r="R7" s="169">
        <v>1</v>
      </c>
      <c r="S7" s="169">
        <v>12.704000000000001</v>
      </c>
      <c r="T7" s="169"/>
      <c r="U7" s="180"/>
      <c r="V7" s="180"/>
      <c r="W7" s="181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71">
        <v>12.704000000000001</v>
      </c>
      <c r="AV7" s="179">
        <v>0.39513978100000002</v>
      </c>
      <c r="AW7" s="171">
        <v>5.0198557778240005</v>
      </c>
      <c r="AX7" s="171">
        <v>46.882942311129597</v>
      </c>
    </row>
    <row r="8" spans="1:51">
      <c r="B8" s="44" t="s">
        <v>171</v>
      </c>
      <c r="C8" s="44">
        <v>2017851022</v>
      </c>
      <c r="D8" s="44" t="s">
        <v>172</v>
      </c>
      <c r="E8" s="45">
        <v>84</v>
      </c>
      <c r="F8" s="45">
        <v>98</v>
      </c>
      <c r="G8" s="45">
        <v>89</v>
      </c>
      <c r="H8" s="45">
        <v>95</v>
      </c>
      <c r="I8" s="47">
        <v>91.5</v>
      </c>
      <c r="J8" s="48">
        <v>10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51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54"/>
      <c r="AW8" s="48"/>
      <c r="AX8" s="48">
        <v>46.75</v>
      </c>
      <c r="AY8" s="39"/>
    </row>
    <row r="9" spans="1:51">
      <c r="B9" s="44" t="s">
        <v>173</v>
      </c>
      <c r="C9" s="44">
        <v>2017851016</v>
      </c>
      <c r="D9" s="44" t="s">
        <v>174</v>
      </c>
      <c r="E9" s="45">
        <v>86</v>
      </c>
      <c r="F9" s="45">
        <v>92</v>
      </c>
      <c r="G9" s="45">
        <v>85</v>
      </c>
      <c r="H9" s="45">
        <v>95</v>
      </c>
      <c r="I9" s="47">
        <v>89.5</v>
      </c>
      <c r="J9" s="48">
        <v>13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51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8">
        <v>0</v>
      </c>
      <c r="AV9" s="54">
        <v>0.39513978100000002</v>
      </c>
      <c r="AW9" s="48">
        <v>0</v>
      </c>
      <c r="AX9" s="48">
        <v>46.05</v>
      </c>
      <c r="AY9" s="39"/>
    </row>
    <row r="10" spans="1:51">
      <c r="B10" s="44" t="s">
        <v>175</v>
      </c>
      <c r="C10" s="44">
        <v>2017851014</v>
      </c>
      <c r="D10" s="44" t="s">
        <v>176</v>
      </c>
      <c r="E10" s="45">
        <v>89</v>
      </c>
      <c r="F10" s="45">
        <v>91</v>
      </c>
      <c r="G10" s="45">
        <v>85</v>
      </c>
      <c r="H10" s="45">
        <v>90</v>
      </c>
      <c r="I10" s="47">
        <v>88.75</v>
      </c>
      <c r="J10" s="48">
        <v>14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51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54"/>
      <c r="AW10" s="48"/>
      <c r="AX10" s="48">
        <v>45.774999999999999</v>
      </c>
      <c r="AY10" s="39"/>
    </row>
    <row r="11" spans="1:51">
      <c r="B11" s="44" t="s">
        <v>159</v>
      </c>
      <c r="C11" s="44">
        <v>2017851002</v>
      </c>
      <c r="D11" s="44" t="s">
        <v>177</v>
      </c>
      <c r="E11" s="45">
        <v>85</v>
      </c>
      <c r="F11" s="45">
        <v>90</v>
      </c>
      <c r="G11" s="45">
        <v>87</v>
      </c>
      <c r="H11" s="45">
        <v>94</v>
      </c>
      <c r="I11" s="47">
        <v>89</v>
      </c>
      <c r="J11" s="48">
        <v>11</v>
      </c>
      <c r="K11" s="50">
        <v>1</v>
      </c>
      <c r="L11" s="45"/>
      <c r="M11" s="45"/>
      <c r="N11" s="45"/>
      <c r="O11" s="45"/>
      <c r="P11" s="45"/>
      <c r="Q11" s="45"/>
      <c r="R11" s="45"/>
      <c r="S11" s="45"/>
      <c r="T11" s="45"/>
      <c r="U11" s="48"/>
      <c r="V11" s="45"/>
      <c r="W11" s="52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8">
        <v>0</v>
      </c>
      <c r="AV11" s="54">
        <v>0.39513978100000002</v>
      </c>
      <c r="AW11" s="48">
        <v>0</v>
      </c>
      <c r="AX11" s="48">
        <v>45.6</v>
      </c>
      <c r="AY11" s="39"/>
    </row>
    <row r="12" spans="1:51">
      <c r="B12" s="44" t="s">
        <v>171</v>
      </c>
      <c r="C12" s="44">
        <v>2017851020</v>
      </c>
      <c r="D12" s="44" t="s">
        <v>178</v>
      </c>
      <c r="E12" s="45">
        <v>87</v>
      </c>
      <c r="F12" s="45">
        <v>91</v>
      </c>
      <c r="G12" s="45">
        <v>84</v>
      </c>
      <c r="H12" s="45">
        <v>92</v>
      </c>
      <c r="I12" s="47">
        <v>88.5</v>
      </c>
      <c r="J12" s="48">
        <v>9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51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54"/>
      <c r="AW12" s="48"/>
      <c r="AX12" s="48">
        <v>45.15</v>
      </c>
      <c r="AY12" s="39"/>
    </row>
    <row r="13" spans="1:51">
      <c r="B13" s="59" t="s">
        <v>171</v>
      </c>
      <c r="C13" s="59">
        <v>2017851023</v>
      </c>
      <c r="D13" s="59" t="s">
        <v>179</v>
      </c>
      <c r="E13" s="45">
        <v>84</v>
      </c>
      <c r="F13" s="45">
        <v>96</v>
      </c>
      <c r="G13" s="45">
        <v>75</v>
      </c>
      <c r="H13" s="45">
        <v>94</v>
      </c>
      <c r="I13" s="60">
        <v>87.25</v>
      </c>
      <c r="J13" s="61">
        <v>11.5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4"/>
      <c r="AW13" s="48"/>
      <c r="AX13" s="48">
        <v>44.774999999999999</v>
      </c>
      <c r="AY13" s="65"/>
    </row>
    <row r="14" spans="1:51">
      <c r="B14" s="44" t="s">
        <v>159</v>
      </c>
      <c r="C14" s="44">
        <v>2017851005</v>
      </c>
      <c r="D14" s="44" t="s">
        <v>180</v>
      </c>
      <c r="E14" s="45">
        <v>86</v>
      </c>
      <c r="F14" s="45">
        <v>86</v>
      </c>
      <c r="G14" s="45">
        <v>72</v>
      </c>
      <c r="H14" s="45">
        <v>95</v>
      </c>
      <c r="I14" s="47">
        <v>84.75</v>
      </c>
      <c r="J14" s="48">
        <v>19</v>
      </c>
      <c r="K14" s="50"/>
      <c r="L14" s="43"/>
      <c r="M14" s="43"/>
      <c r="N14" s="45"/>
      <c r="O14" s="69"/>
      <c r="P14" s="45"/>
      <c r="Q14" s="45"/>
      <c r="R14" s="45"/>
      <c r="S14" s="45"/>
      <c r="T14" s="45"/>
      <c r="U14" s="43"/>
      <c r="V14" s="43"/>
      <c r="W14" s="51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8">
        <v>0</v>
      </c>
      <c r="AV14" s="54">
        <v>0.39513978100000002</v>
      </c>
      <c r="AW14" s="48">
        <v>0</v>
      </c>
      <c r="AX14" s="48">
        <v>44.274999999999999</v>
      </c>
      <c r="AY14" s="55"/>
    </row>
    <row r="15" spans="1:51">
      <c r="B15" s="44" t="s">
        <v>167</v>
      </c>
      <c r="C15" s="44">
        <v>2017851015</v>
      </c>
      <c r="D15" s="44" t="s">
        <v>181</v>
      </c>
      <c r="E15" s="45">
        <v>89</v>
      </c>
      <c r="F15" s="45">
        <v>92</v>
      </c>
      <c r="G15" s="45">
        <v>79</v>
      </c>
      <c r="H15" s="45">
        <v>82</v>
      </c>
      <c r="I15" s="47">
        <v>85.5</v>
      </c>
      <c r="J15" s="48">
        <v>11.5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51"/>
      <c r="X15" s="6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8">
        <v>0</v>
      </c>
      <c r="AV15" s="54">
        <v>0.39513978100000002</v>
      </c>
      <c r="AW15" s="48">
        <v>0</v>
      </c>
      <c r="AX15" s="48">
        <v>43.9</v>
      </c>
      <c r="AY15" s="39"/>
    </row>
    <row r="16" spans="1:51">
      <c r="B16" s="42" t="s">
        <v>159</v>
      </c>
      <c r="C16" s="42">
        <v>2017851001</v>
      </c>
      <c r="D16" s="42" t="s">
        <v>182</v>
      </c>
      <c r="E16" s="45">
        <v>84</v>
      </c>
      <c r="F16" s="45">
        <v>87</v>
      </c>
      <c r="G16" s="45">
        <v>69</v>
      </c>
      <c r="H16" s="45">
        <v>92</v>
      </c>
      <c r="I16" s="47">
        <v>83</v>
      </c>
      <c r="J16" s="61">
        <v>16.5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51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54"/>
      <c r="AW16" s="48"/>
      <c r="AX16" s="48">
        <v>43.15</v>
      </c>
      <c r="AY16" s="39"/>
    </row>
    <row r="17" spans="2:51">
      <c r="B17" s="44" t="s">
        <v>171</v>
      </c>
      <c r="C17" s="44">
        <v>2017851021</v>
      </c>
      <c r="D17" s="44" t="s">
        <v>183</v>
      </c>
      <c r="E17" s="45">
        <v>84</v>
      </c>
      <c r="F17" s="45">
        <v>84</v>
      </c>
      <c r="G17" s="45">
        <v>68</v>
      </c>
      <c r="H17" s="45">
        <v>93</v>
      </c>
      <c r="I17" s="47">
        <v>82.25</v>
      </c>
      <c r="J17" s="48">
        <v>3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51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54"/>
      <c r="AW17" s="48"/>
      <c r="AX17" s="48">
        <v>41.424999999999997</v>
      </c>
      <c r="AY17" s="55"/>
    </row>
    <row r="18" spans="2:51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68"/>
      <c r="AX18" s="39"/>
      <c r="AY18" s="39"/>
    </row>
    <row r="19" spans="2:51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68"/>
      <c r="AX19" s="39"/>
      <c r="AY19" s="39"/>
    </row>
    <row r="20" spans="2:51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68"/>
      <c r="AX20" s="39"/>
      <c r="AY20" s="39"/>
    </row>
    <row r="21" spans="2:51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68"/>
      <c r="AX21" s="39"/>
      <c r="AY21" s="39"/>
    </row>
    <row r="22" spans="2:51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2:51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</row>
    <row r="24" spans="2:51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2:51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</row>
  </sheetData>
  <sortState ref="B3:AY17">
    <sortCondition descending="1" ref="AN3:AN17"/>
  </sortState>
  <mergeCells count="4">
    <mergeCell ref="K2:AV2"/>
    <mergeCell ref="B2:D2"/>
    <mergeCell ref="E2:I2"/>
    <mergeCell ref="B1:AB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44"/>
  <sheetViews>
    <sheetView workbookViewId="0">
      <selection activeCell="A11" sqref="A11"/>
    </sheetView>
  </sheetViews>
  <sheetFormatPr defaultRowHeight="14.25"/>
  <cols>
    <col min="1" max="1" width="9" style="82"/>
    <col min="2" max="2" width="15.125" style="82" customWidth="1"/>
    <col min="3" max="3" width="14.375" style="82" customWidth="1"/>
    <col min="4" max="15" width="9" style="82"/>
    <col min="16" max="16" width="12.5" style="82" customWidth="1"/>
    <col min="17" max="17" width="11.5" style="82" customWidth="1"/>
    <col min="18" max="40" width="9" style="82"/>
    <col min="41" max="41" width="9.625" style="82" bestFit="1" customWidth="1"/>
    <col min="42" max="42" width="9" style="82"/>
    <col min="43" max="44" width="15" style="82" customWidth="1"/>
    <col min="45" max="45" width="12" style="82" customWidth="1"/>
    <col min="46" max="16384" width="9" style="82"/>
  </cols>
  <sheetData>
    <row r="1" spans="1:56" ht="25.5"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86"/>
      <c r="S1" s="86"/>
      <c r="T1" s="86"/>
      <c r="U1" s="86"/>
      <c r="V1" s="86"/>
      <c r="W1" s="86"/>
      <c r="X1" s="86"/>
      <c r="Y1" s="86"/>
      <c r="Z1" s="86"/>
      <c r="AA1" s="86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</row>
    <row r="2" spans="1:56" ht="18.75">
      <c r="B2" s="228" t="s">
        <v>2</v>
      </c>
      <c r="C2" s="229"/>
      <c r="D2" s="229"/>
      <c r="E2" s="71" t="s">
        <v>4</v>
      </c>
      <c r="F2" s="228" t="s">
        <v>5</v>
      </c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72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2" t="s">
        <v>6</v>
      </c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</row>
    <row r="3" spans="1:56" s="83" customFormat="1">
      <c r="B3" s="74" t="s">
        <v>134</v>
      </c>
      <c r="C3" s="74" t="s">
        <v>7</v>
      </c>
      <c r="D3" s="74" t="s">
        <v>8</v>
      </c>
      <c r="E3" s="75" t="s">
        <v>19</v>
      </c>
      <c r="F3" s="76" t="s">
        <v>20</v>
      </c>
      <c r="G3" s="74" t="s">
        <v>21</v>
      </c>
      <c r="H3" s="74" t="s">
        <v>22</v>
      </c>
      <c r="I3" s="74" t="s">
        <v>23</v>
      </c>
      <c r="J3" s="74" t="s">
        <v>24</v>
      </c>
      <c r="K3" s="74" t="s">
        <v>25</v>
      </c>
      <c r="L3" s="74" t="s">
        <v>26</v>
      </c>
      <c r="M3" s="74" t="s">
        <v>27</v>
      </c>
      <c r="N3" s="74" t="s">
        <v>28</v>
      </c>
      <c r="O3" s="76" t="s">
        <v>20</v>
      </c>
      <c r="P3" s="74" t="s">
        <v>21</v>
      </c>
      <c r="Q3" s="74" t="s">
        <v>22</v>
      </c>
      <c r="R3" s="74" t="s">
        <v>23</v>
      </c>
      <c r="S3" s="74" t="s">
        <v>24</v>
      </c>
      <c r="T3" s="74" t="s">
        <v>25</v>
      </c>
      <c r="U3" s="74" t="s">
        <v>26</v>
      </c>
      <c r="V3" s="74" t="s">
        <v>27</v>
      </c>
      <c r="W3" s="74" t="s">
        <v>28</v>
      </c>
      <c r="X3" s="76" t="s">
        <v>20</v>
      </c>
      <c r="Y3" s="74" t="s">
        <v>21</v>
      </c>
      <c r="Z3" s="74" t="s">
        <v>22</v>
      </c>
      <c r="AA3" s="74" t="s">
        <v>23</v>
      </c>
      <c r="AB3" s="74" t="s">
        <v>24</v>
      </c>
      <c r="AC3" s="74" t="s">
        <v>25</v>
      </c>
      <c r="AD3" s="74" t="s">
        <v>26</v>
      </c>
      <c r="AE3" s="74" t="s">
        <v>27</v>
      </c>
      <c r="AF3" s="74" t="s">
        <v>28</v>
      </c>
      <c r="AG3" s="76" t="s">
        <v>20</v>
      </c>
      <c r="AH3" s="74" t="s">
        <v>21</v>
      </c>
      <c r="AI3" s="74" t="s">
        <v>22</v>
      </c>
      <c r="AJ3" s="74" t="s">
        <v>23</v>
      </c>
      <c r="AK3" s="74" t="s">
        <v>24</v>
      </c>
      <c r="AL3" s="74" t="s">
        <v>25</v>
      </c>
      <c r="AM3" s="74" t="s">
        <v>26</v>
      </c>
      <c r="AN3" s="74" t="s">
        <v>27</v>
      </c>
      <c r="AO3" s="74" t="s">
        <v>28</v>
      </c>
      <c r="AP3" s="75" t="s">
        <v>29</v>
      </c>
      <c r="AQ3" s="74" t="s">
        <v>30</v>
      </c>
      <c r="AR3" s="74"/>
      <c r="AS3" s="78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</row>
    <row r="4" spans="1:56" s="190" customFormat="1">
      <c r="A4" s="238" t="s">
        <v>372</v>
      </c>
      <c r="B4" s="107" t="s">
        <v>48</v>
      </c>
      <c r="C4" s="107">
        <v>2016852020</v>
      </c>
      <c r="D4" s="107" t="s">
        <v>224</v>
      </c>
      <c r="E4" s="187">
        <v>10</v>
      </c>
      <c r="F4" s="107">
        <v>1</v>
      </c>
      <c r="G4" s="107" t="s">
        <v>164</v>
      </c>
      <c r="H4" s="107" t="s">
        <v>268</v>
      </c>
      <c r="I4" s="107" t="s">
        <v>1</v>
      </c>
      <c r="J4" s="107">
        <v>4.0190000000000001</v>
      </c>
      <c r="K4" s="107" t="s">
        <v>166</v>
      </c>
      <c r="L4" s="107">
        <v>20</v>
      </c>
      <c r="M4" s="107">
        <v>1</v>
      </c>
      <c r="N4" s="107">
        <f t="shared" ref="N4:N12" si="0">L4*J4/M4/M4</f>
        <v>80.38</v>
      </c>
      <c r="O4" s="107">
        <v>2</v>
      </c>
      <c r="P4" s="107" t="s">
        <v>225</v>
      </c>
      <c r="Q4" s="107" t="s">
        <v>269</v>
      </c>
      <c r="R4" s="107" t="s">
        <v>1</v>
      </c>
      <c r="S4" s="107">
        <v>2.9129999999999998</v>
      </c>
      <c r="T4" s="107" t="s">
        <v>226</v>
      </c>
      <c r="U4" s="107">
        <v>40</v>
      </c>
      <c r="V4" s="107">
        <v>1</v>
      </c>
      <c r="W4" s="107">
        <f>U4*S4/V4/V4</f>
        <v>116.52</v>
      </c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07">
        <v>115.336</v>
      </c>
      <c r="AQ4" s="107">
        <f t="shared" ref="AQ4:AQ28" si="1">100/115.336</f>
        <v>0.86703197613928007</v>
      </c>
      <c r="AR4" s="107">
        <f t="shared" ref="AR4:AR28" si="2">AP4*AQ4</f>
        <v>100</v>
      </c>
      <c r="AS4" s="187">
        <f t="shared" ref="AS4:AS28" si="3">AR4*0.7+E4*0.3</f>
        <v>73</v>
      </c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</row>
    <row r="5" spans="1:56" s="190" customFormat="1">
      <c r="A5" s="238" t="s">
        <v>372</v>
      </c>
      <c r="B5" s="107" t="s">
        <v>58</v>
      </c>
      <c r="C5" s="107">
        <v>2016852032</v>
      </c>
      <c r="D5" s="107" t="s">
        <v>184</v>
      </c>
      <c r="E5" s="187">
        <v>14</v>
      </c>
      <c r="F5" s="191">
        <v>1</v>
      </c>
      <c r="G5" s="107" t="s">
        <v>185</v>
      </c>
      <c r="H5" s="107" t="s">
        <v>186</v>
      </c>
      <c r="I5" s="107" t="s">
        <v>1</v>
      </c>
      <c r="J5" s="107">
        <v>2.3319999999999999</v>
      </c>
      <c r="K5" s="107" t="s">
        <v>64</v>
      </c>
      <c r="L5" s="107">
        <v>8</v>
      </c>
      <c r="M5" s="107">
        <v>1</v>
      </c>
      <c r="N5" s="107">
        <f t="shared" si="0"/>
        <v>18.655999999999999</v>
      </c>
      <c r="O5" s="107">
        <v>2</v>
      </c>
      <c r="P5" s="107" t="s">
        <v>187</v>
      </c>
      <c r="Q5" s="107" t="s">
        <v>188</v>
      </c>
      <c r="R5" s="107" t="s">
        <v>1</v>
      </c>
      <c r="S5" s="107">
        <v>4.4269999999999996</v>
      </c>
      <c r="T5" s="107" t="s">
        <v>149</v>
      </c>
      <c r="U5" s="107">
        <v>20</v>
      </c>
      <c r="V5" s="107">
        <v>2</v>
      </c>
      <c r="W5" s="107">
        <f>U5*S5/V5/V5</f>
        <v>22.134999999999998</v>
      </c>
      <c r="X5" s="107">
        <v>3</v>
      </c>
      <c r="Y5" s="107" t="s">
        <v>189</v>
      </c>
      <c r="Z5" s="107" t="s">
        <v>190</v>
      </c>
      <c r="AA5" s="107" t="s">
        <v>1</v>
      </c>
      <c r="AB5" s="107">
        <v>3.04</v>
      </c>
      <c r="AC5" s="107" t="s">
        <v>191</v>
      </c>
      <c r="AD5" s="107">
        <v>12</v>
      </c>
      <c r="AE5" s="107">
        <v>2</v>
      </c>
      <c r="AF5" s="107">
        <v>9.120000000000001</v>
      </c>
      <c r="AG5" s="191">
        <v>4</v>
      </c>
      <c r="AH5" s="188" t="s">
        <v>192</v>
      </c>
      <c r="AI5" s="188" t="s">
        <v>193</v>
      </c>
      <c r="AJ5" s="107" t="s">
        <v>1</v>
      </c>
      <c r="AK5" s="107">
        <v>2.1869999999999998</v>
      </c>
      <c r="AL5" s="107" t="s">
        <v>194</v>
      </c>
      <c r="AM5" s="107">
        <v>12</v>
      </c>
      <c r="AN5" s="107">
        <v>2</v>
      </c>
      <c r="AO5" s="107">
        <f>AM5*AK5/AN5/AN5</f>
        <v>6.5609999999999999</v>
      </c>
      <c r="AP5" s="107">
        <f>AO5+AF5+W5+N5</f>
        <v>56.472000000000001</v>
      </c>
      <c r="AQ5" s="107">
        <f t="shared" si="1"/>
        <v>0.86703197613928007</v>
      </c>
      <c r="AR5" s="107">
        <f t="shared" si="2"/>
        <v>48.963029756537424</v>
      </c>
      <c r="AS5" s="187">
        <f t="shared" si="3"/>
        <v>38.474120829576194</v>
      </c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</row>
    <row r="6" spans="1:56" s="202" customFormat="1">
      <c r="A6" s="239" t="s">
        <v>373</v>
      </c>
      <c r="B6" s="198" t="s">
        <v>31</v>
      </c>
      <c r="C6" s="198">
        <v>2016852009</v>
      </c>
      <c r="D6" s="198" t="s">
        <v>202</v>
      </c>
      <c r="E6" s="199">
        <v>11</v>
      </c>
      <c r="F6" s="198">
        <v>1</v>
      </c>
      <c r="G6" s="198" t="s">
        <v>203</v>
      </c>
      <c r="H6" s="198" t="s">
        <v>204</v>
      </c>
      <c r="I6" s="198" t="s">
        <v>1</v>
      </c>
      <c r="J6" s="198">
        <v>3.8889999999999998</v>
      </c>
      <c r="K6" s="198" t="s">
        <v>205</v>
      </c>
      <c r="L6" s="198">
        <v>12</v>
      </c>
      <c r="M6" s="198">
        <v>1</v>
      </c>
      <c r="N6" s="198">
        <f t="shared" si="0"/>
        <v>46.667999999999999</v>
      </c>
      <c r="O6" s="198"/>
      <c r="P6" s="198"/>
      <c r="Q6" s="198"/>
      <c r="R6" s="198"/>
      <c r="S6" s="198"/>
      <c r="T6" s="198"/>
      <c r="U6" s="200"/>
      <c r="V6" s="200"/>
      <c r="W6" s="198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198">
        <v>46.667999999999999</v>
      </c>
      <c r="AQ6" s="198">
        <f t="shared" si="1"/>
        <v>0.86703197613928007</v>
      </c>
      <c r="AR6" s="198">
        <f t="shared" si="2"/>
        <v>40.462648262467923</v>
      </c>
      <c r="AS6" s="199">
        <f t="shared" si="3"/>
        <v>31.623853783727544</v>
      </c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</row>
    <row r="7" spans="1:56" s="202" customFormat="1">
      <c r="A7" s="239" t="s">
        <v>373</v>
      </c>
      <c r="B7" s="198" t="s">
        <v>232</v>
      </c>
      <c r="C7" s="198">
        <v>2016852029</v>
      </c>
      <c r="D7" s="198" t="s">
        <v>233</v>
      </c>
      <c r="E7" s="199">
        <v>99</v>
      </c>
      <c r="F7" s="198"/>
      <c r="G7" s="198"/>
      <c r="H7" s="198"/>
      <c r="I7" s="198"/>
      <c r="J7" s="198"/>
      <c r="K7" s="198"/>
      <c r="L7" s="198"/>
      <c r="M7" s="200"/>
      <c r="N7" s="198" t="e">
        <f t="shared" si="0"/>
        <v>#DIV/0!</v>
      </c>
      <c r="O7" s="198"/>
      <c r="P7" s="200"/>
      <c r="Q7" s="198"/>
      <c r="R7" s="200"/>
      <c r="S7" s="200"/>
      <c r="T7" s="200"/>
      <c r="U7" s="200"/>
      <c r="V7" s="200"/>
      <c r="W7" s="198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198">
        <v>0</v>
      </c>
      <c r="AQ7" s="198">
        <f t="shared" si="1"/>
        <v>0.86703197613928007</v>
      </c>
      <c r="AR7" s="198">
        <f t="shared" si="2"/>
        <v>0</v>
      </c>
      <c r="AS7" s="199">
        <f t="shared" si="3"/>
        <v>29.7</v>
      </c>
    </row>
    <row r="8" spans="1:56" s="202" customFormat="1">
      <c r="A8" s="239" t="s">
        <v>373</v>
      </c>
      <c r="B8" s="198" t="s">
        <v>234</v>
      </c>
      <c r="C8" s="198">
        <v>2016852033</v>
      </c>
      <c r="D8" s="198" t="s">
        <v>235</v>
      </c>
      <c r="E8" s="199">
        <v>12</v>
      </c>
      <c r="F8" s="198">
        <v>1</v>
      </c>
      <c r="G8" s="198" t="s">
        <v>236</v>
      </c>
      <c r="H8" s="198" t="s">
        <v>237</v>
      </c>
      <c r="I8" s="198" t="s">
        <v>1</v>
      </c>
      <c r="J8" s="198">
        <v>3.4689999999999999</v>
      </c>
      <c r="K8" s="198" t="s">
        <v>238</v>
      </c>
      <c r="L8" s="198">
        <v>12</v>
      </c>
      <c r="M8" s="198">
        <v>1</v>
      </c>
      <c r="N8" s="198">
        <f t="shared" si="0"/>
        <v>41.628</v>
      </c>
      <c r="O8" s="198"/>
      <c r="P8" s="200"/>
      <c r="Q8" s="198"/>
      <c r="R8" s="200"/>
      <c r="S8" s="200"/>
      <c r="T8" s="200"/>
      <c r="U8" s="200"/>
      <c r="V8" s="200"/>
      <c r="W8" s="198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198">
        <v>41.628</v>
      </c>
      <c r="AQ8" s="198">
        <f t="shared" si="1"/>
        <v>0.86703197613928007</v>
      </c>
      <c r="AR8" s="198">
        <f t="shared" si="2"/>
        <v>36.092807102725949</v>
      </c>
      <c r="AS8" s="199">
        <f t="shared" si="3"/>
        <v>28.864964971908165</v>
      </c>
    </row>
    <row r="9" spans="1:56" s="202" customFormat="1">
      <c r="A9" s="239" t="s">
        <v>373</v>
      </c>
      <c r="B9" s="198" t="s">
        <v>31</v>
      </c>
      <c r="C9" s="198">
        <v>2016852011</v>
      </c>
      <c r="D9" s="198" t="s">
        <v>206</v>
      </c>
      <c r="E9" s="199">
        <v>20.5</v>
      </c>
      <c r="F9" s="198">
        <v>1</v>
      </c>
      <c r="G9" s="198" t="s">
        <v>207</v>
      </c>
      <c r="H9" s="198" t="s">
        <v>208</v>
      </c>
      <c r="I9" s="198" t="s">
        <v>1</v>
      </c>
      <c r="J9" s="198">
        <v>5.5</v>
      </c>
      <c r="K9" s="198" t="s">
        <v>209</v>
      </c>
      <c r="L9" s="198">
        <v>20</v>
      </c>
      <c r="M9" s="198">
        <v>2</v>
      </c>
      <c r="N9" s="198">
        <f t="shared" si="0"/>
        <v>27.5</v>
      </c>
      <c r="O9" s="198">
        <v>2</v>
      </c>
      <c r="P9" s="198" t="s">
        <v>210</v>
      </c>
      <c r="Q9" s="198" t="s">
        <v>211</v>
      </c>
      <c r="R9" s="198" t="s">
        <v>131</v>
      </c>
      <c r="S9" s="198">
        <v>1</v>
      </c>
      <c r="T9" s="198" t="s">
        <v>212</v>
      </c>
      <c r="U9" s="198">
        <v>5</v>
      </c>
      <c r="V9" s="198">
        <v>2</v>
      </c>
      <c r="W9" s="198">
        <f>U9*S9/V9/V9</f>
        <v>1.25</v>
      </c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198">
        <v>28.75</v>
      </c>
      <c r="AQ9" s="198">
        <f t="shared" si="1"/>
        <v>0.86703197613928007</v>
      </c>
      <c r="AR9" s="198">
        <f t="shared" si="2"/>
        <v>24.927169314004303</v>
      </c>
      <c r="AS9" s="199">
        <f t="shared" si="3"/>
        <v>23.59901851980301</v>
      </c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</row>
    <row r="10" spans="1:56" s="202" customFormat="1">
      <c r="A10" s="239" t="s">
        <v>373</v>
      </c>
      <c r="B10" s="198" t="s">
        <v>66</v>
      </c>
      <c r="C10" s="198">
        <v>2016852034</v>
      </c>
      <c r="D10" s="198" t="s">
        <v>239</v>
      </c>
      <c r="E10" s="199">
        <v>12.5</v>
      </c>
      <c r="F10" s="198">
        <v>1</v>
      </c>
      <c r="G10" s="198" t="s">
        <v>240</v>
      </c>
      <c r="H10" s="198" t="s">
        <v>241</v>
      </c>
      <c r="I10" s="198" t="s">
        <v>1</v>
      </c>
      <c r="J10" s="198">
        <v>2.5590000000000002</v>
      </c>
      <c r="K10" s="198" t="s">
        <v>242</v>
      </c>
      <c r="L10" s="198">
        <v>8</v>
      </c>
      <c r="M10" s="198">
        <v>1</v>
      </c>
      <c r="N10" s="198">
        <f t="shared" si="0"/>
        <v>20.472000000000001</v>
      </c>
      <c r="O10" s="198">
        <v>2</v>
      </c>
      <c r="P10" s="198" t="s">
        <v>243</v>
      </c>
      <c r="Q10" s="198" t="s">
        <v>244</v>
      </c>
      <c r="R10" s="198" t="s">
        <v>1</v>
      </c>
      <c r="S10" s="198">
        <v>1.988</v>
      </c>
      <c r="T10" s="198" t="s">
        <v>245</v>
      </c>
      <c r="U10" s="198">
        <v>8</v>
      </c>
      <c r="V10" s="198">
        <v>2</v>
      </c>
      <c r="W10" s="198">
        <f>U10*S10/V10/V10</f>
        <v>3.976</v>
      </c>
      <c r="X10" s="198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198">
        <v>24.448</v>
      </c>
      <c r="AQ10" s="198">
        <f t="shared" si="1"/>
        <v>0.86703197613928007</v>
      </c>
      <c r="AR10" s="198">
        <f t="shared" si="2"/>
        <v>21.197197752653121</v>
      </c>
      <c r="AS10" s="199">
        <f t="shared" si="3"/>
        <v>18.588038426857182</v>
      </c>
    </row>
    <row r="11" spans="1:56" s="202" customFormat="1">
      <c r="A11" s="239" t="s">
        <v>373</v>
      </c>
      <c r="B11" s="198" t="s">
        <v>256</v>
      </c>
      <c r="C11" s="198">
        <v>2016852017</v>
      </c>
      <c r="D11" s="198" t="s">
        <v>257</v>
      </c>
      <c r="E11" s="199">
        <v>9</v>
      </c>
      <c r="F11" s="198">
        <v>1</v>
      </c>
      <c r="G11" s="198" t="s">
        <v>258</v>
      </c>
      <c r="H11" s="198" t="s">
        <v>259</v>
      </c>
      <c r="I11" s="198" t="s">
        <v>1</v>
      </c>
      <c r="J11" s="198">
        <v>3.52</v>
      </c>
      <c r="K11" s="198" t="s">
        <v>260</v>
      </c>
      <c r="L11" s="198">
        <v>20</v>
      </c>
      <c r="M11" s="198">
        <v>2</v>
      </c>
      <c r="N11" s="198">
        <f t="shared" si="0"/>
        <v>17.600000000000001</v>
      </c>
      <c r="O11" s="198">
        <v>2</v>
      </c>
      <c r="P11" s="198" t="s">
        <v>261</v>
      </c>
      <c r="Q11" s="198" t="s">
        <v>262</v>
      </c>
      <c r="R11" s="198" t="s">
        <v>130</v>
      </c>
      <c r="S11" s="198">
        <v>1</v>
      </c>
      <c r="T11" s="198" t="s">
        <v>263</v>
      </c>
      <c r="U11" s="198">
        <v>8</v>
      </c>
      <c r="V11" s="198">
        <v>1</v>
      </c>
      <c r="W11" s="198">
        <f>U11*S11/V11/V11</f>
        <v>8</v>
      </c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198">
        <v>25.6</v>
      </c>
      <c r="AQ11" s="198">
        <f t="shared" si="1"/>
        <v>0.86703197613928007</v>
      </c>
      <c r="AR11" s="198">
        <f t="shared" si="2"/>
        <v>22.196018589165572</v>
      </c>
      <c r="AS11" s="199">
        <f t="shared" si="3"/>
        <v>18.2372130124159</v>
      </c>
    </row>
    <row r="12" spans="1:56" s="83" customFormat="1">
      <c r="B12" s="107" t="s">
        <v>48</v>
      </c>
      <c r="C12" s="74">
        <v>2016852015</v>
      </c>
      <c r="D12" s="74" t="s">
        <v>218</v>
      </c>
      <c r="E12" s="75">
        <v>31</v>
      </c>
      <c r="F12" s="74">
        <v>1</v>
      </c>
      <c r="G12" s="74" t="s">
        <v>219</v>
      </c>
      <c r="H12" s="74" t="s">
        <v>265</v>
      </c>
      <c r="I12" s="74" t="s">
        <v>131</v>
      </c>
      <c r="J12" s="74">
        <v>1</v>
      </c>
      <c r="K12" s="74" t="s">
        <v>220</v>
      </c>
      <c r="L12" s="74">
        <v>5</v>
      </c>
      <c r="M12" s="74">
        <v>1</v>
      </c>
      <c r="N12" s="88">
        <f t="shared" si="0"/>
        <v>5</v>
      </c>
      <c r="O12" s="74">
        <v>2</v>
      </c>
      <c r="P12" s="74" t="s">
        <v>219</v>
      </c>
      <c r="Q12" s="74" t="s">
        <v>266</v>
      </c>
      <c r="R12" s="74" t="s">
        <v>131</v>
      </c>
      <c r="S12" s="74">
        <v>1</v>
      </c>
      <c r="T12" s="74" t="s">
        <v>220</v>
      </c>
      <c r="U12" s="74">
        <v>5</v>
      </c>
      <c r="V12" s="74">
        <v>3</v>
      </c>
      <c r="W12" s="88">
        <f>U12*S12/V12/V12</f>
        <v>0.55555555555555558</v>
      </c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74">
        <v>5.5555555555555554</v>
      </c>
      <c r="AQ12" s="74">
        <f t="shared" si="1"/>
        <v>0.86703197613928007</v>
      </c>
      <c r="AR12" s="74">
        <f t="shared" si="2"/>
        <v>4.8168443118848892</v>
      </c>
      <c r="AS12" s="75">
        <f t="shared" si="3"/>
        <v>12.671791018319421</v>
      </c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</row>
    <row r="13" spans="1:56" s="83" customFormat="1">
      <c r="B13" s="74" t="s">
        <v>66</v>
      </c>
      <c r="C13" s="74">
        <v>2016852039</v>
      </c>
      <c r="D13" s="74" t="s">
        <v>250</v>
      </c>
      <c r="E13" s="75">
        <v>38</v>
      </c>
      <c r="F13" s="74"/>
      <c r="G13" s="74"/>
      <c r="H13" s="74"/>
      <c r="I13" s="74"/>
      <c r="J13" s="74"/>
      <c r="K13" s="74"/>
      <c r="L13" s="74"/>
      <c r="M13" s="81"/>
      <c r="N13" s="88"/>
      <c r="O13" s="74"/>
      <c r="P13" s="81"/>
      <c r="Q13" s="81"/>
      <c r="R13" s="81"/>
      <c r="S13" s="81"/>
      <c r="T13" s="81"/>
      <c r="U13" s="81"/>
      <c r="V13" s="81"/>
      <c r="W13" s="88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74">
        <v>0</v>
      </c>
      <c r="AQ13" s="74">
        <f t="shared" si="1"/>
        <v>0.86703197613928007</v>
      </c>
      <c r="AR13" s="74">
        <f t="shared" si="2"/>
        <v>0</v>
      </c>
      <c r="AS13" s="75">
        <f t="shared" si="3"/>
        <v>11.4</v>
      </c>
    </row>
    <row r="14" spans="1:56" s="83" customFormat="1">
      <c r="B14" s="107" t="s">
        <v>347</v>
      </c>
      <c r="C14" s="74">
        <v>2016852047</v>
      </c>
      <c r="D14" s="129" t="s">
        <v>252</v>
      </c>
      <c r="E14" s="75">
        <v>20</v>
      </c>
      <c r="F14" s="74">
        <v>1</v>
      </c>
      <c r="G14" s="74" t="s">
        <v>253</v>
      </c>
      <c r="H14" s="74" t="s">
        <v>264</v>
      </c>
      <c r="I14" s="74" t="s">
        <v>131</v>
      </c>
      <c r="J14" s="74">
        <v>1</v>
      </c>
      <c r="K14" s="74" t="s">
        <v>254</v>
      </c>
      <c r="L14" s="74">
        <v>5</v>
      </c>
      <c r="M14" s="74">
        <v>1</v>
      </c>
      <c r="N14" s="88">
        <f>L14*J14/M14/M14</f>
        <v>5</v>
      </c>
      <c r="O14" s="74"/>
      <c r="P14" s="74"/>
      <c r="Q14" s="74"/>
      <c r="R14" s="74"/>
      <c r="S14" s="74"/>
      <c r="T14" s="74"/>
      <c r="U14" s="74"/>
      <c r="V14" s="74"/>
      <c r="W14" s="88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74">
        <v>5</v>
      </c>
      <c r="AQ14" s="74">
        <f t="shared" si="1"/>
        <v>0.86703197613928007</v>
      </c>
      <c r="AR14" s="74">
        <f t="shared" si="2"/>
        <v>4.3351598806964002</v>
      </c>
      <c r="AS14" s="75">
        <f t="shared" si="3"/>
        <v>9.0346119164874796</v>
      </c>
    </row>
    <row r="15" spans="1:56" s="83" customFormat="1" ht="15" customHeight="1">
      <c r="B15" s="74" t="s">
        <v>66</v>
      </c>
      <c r="C15" s="74">
        <v>2016852043</v>
      </c>
      <c r="D15" s="74" t="s">
        <v>251</v>
      </c>
      <c r="E15" s="75">
        <v>27</v>
      </c>
      <c r="F15" s="74"/>
      <c r="G15" s="74"/>
      <c r="H15" s="74"/>
      <c r="I15" s="74"/>
      <c r="J15" s="74"/>
      <c r="K15" s="74"/>
      <c r="L15" s="74"/>
      <c r="M15" s="81"/>
      <c r="N15" s="88"/>
      <c r="O15" s="74"/>
      <c r="P15" s="81"/>
      <c r="Q15" s="81"/>
      <c r="R15" s="81"/>
      <c r="S15" s="81"/>
      <c r="T15" s="81"/>
      <c r="U15" s="81"/>
      <c r="V15" s="81"/>
      <c r="W15" s="88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74">
        <v>0</v>
      </c>
      <c r="AQ15" s="74">
        <f t="shared" si="1"/>
        <v>0.86703197613928007</v>
      </c>
      <c r="AR15" s="74">
        <f t="shared" si="2"/>
        <v>0</v>
      </c>
      <c r="AS15" s="75">
        <f t="shared" si="3"/>
        <v>8.1</v>
      </c>
    </row>
    <row r="16" spans="1:56" s="83" customFormat="1">
      <c r="B16" s="74" t="s">
        <v>31</v>
      </c>
      <c r="C16" s="74">
        <v>2016852006</v>
      </c>
      <c r="D16" s="74" t="s">
        <v>196</v>
      </c>
      <c r="E16" s="75">
        <v>23.5</v>
      </c>
      <c r="F16" s="76">
        <v>1</v>
      </c>
      <c r="G16" s="74"/>
      <c r="H16" s="74"/>
      <c r="I16" s="74" t="s">
        <v>1</v>
      </c>
      <c r="J16" s="74"/>
      <c r="K16" s="74"/>
      <c r="L16" s="74"/>
      <c r="M16" s="74"/>
      <c r="N16" s="88"/>
      <c r="O16" s="74"/>
      <c r="P16" s="74"/>
      <c r="Q16" s="77"/>
      <c r="R16" s="81"/>
      <c r="S16" s="81"/>
      <c r="T16" s="81"/>
      <c r="U16" s="81"/>
      <c r="V16" s="81"/>
      <c r="W16" s="88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74">
        <v>0</v>
      </c>
      <c r="AQ16" s="74">
        <f t="shared" si="1"/>
        <v>0.86703197613928007</v>
      </c>
      <c r="AR16" s="74">
        <f t="shared" si="2"/>
        <v>0</v>
      </c>
      <c r="AS16" s="75">
        <f t="shared" si="3"/>
        <v>7.05</v>
      </c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</row>
    <row r="17" spans="2:56" s="83" customFormat="1">
      <c r="B17" s="74" t="s">
        <v>48</v>
      </c>
      <c r="C17" s="74">
        <v>2016852019</v>
      </c>
      <c r="D17" s="74" t="s">
        <v>221</v>
      </c>
      <c r="E17" s="75">
        <v>7.5</v>
      </c>
      <c r="F17" s="74">
        <v>1</v>
      </c>
      <c r="G17" s="74" t="s">
        <v>219</v>
      </c>
      <c r="H17" s="74" t="s">
        <v>222</v>
      </c>
      <c r="I17" s="74" t="s">
        <v>131</v>
      </c>
      <c r="J17" s="74">
        <v>1</v>
      </c>
      <c r="K17" s="74" t="s">
        <v>223</v>
      </c>
      <c r="L17" s="74">
        <v>5</v>
      </c>
      <c r="M17" s="74">
        <v>1</v>
      </c>
      <c r="N17" s="88">
        <f>L17*J17/M17/M17</f>
        <v>5</v>
      </c>
      <c r="O17" s="74"/>
      <c r="P17" s="74"/>
      <c r="Q17" s="74"/>
      <c r="R17" s="74"/>
      <c r="S17" s="74"/>
      <c r="T17" s="74"/>
      <c r="U17" s="81"/>
      <c r="V17" s="81"/>
      <c r="W17" s="88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74">
        <v>5</v>
      </c>
      <c r="AQ17" s="74">
        <f t="shared" si="1"/>
        <v>0.86703197613928007</v>
      </c>
      <c r="AR17" s="74">
        <f t="shared" si="2"/>
        <v>4.3351598806964002</v>
      </c>
      <c r="AS17" s="75">
        <f t="shared" si="3"/>
        <v>5.2846119164874796</v>
      </c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</row>
    <row r="18" spans="2:56" s="83" customFormat="1" ht="15" customHeight="1">
      <c r="B18" s="74" t="s">
        <v>48</v>
      </c>
      <c r="C18" s="74">
        <v>2016852023</v>
      </c>
      <c r="D18" s="74" t="s">
        <v>227</v>
      </c>
      <c r="E18" s="75">
        <v>6</v>
      </c>
      <c r="F18" s="74">
        <v>1</v>
      </c>
      <c r="G18" s="74" t="s">
        <v>219</v>
      </c>
      <c r="H18" s="74" t="s">
        <v>228</v>
      </c>
      <c r="I18" s="74" t="s">
        <v>131</v>
      </c>
      <c r="J18" s="74">
        <v>1</v>
      </c>
      <c r="K18" s="74" t="s">
        <v>223</v>
      </c>
      <c r="L18" s="74">
        <v>5</v>
      </c>
      <c r="M18" s="74">
        <v>1</v>
      </c>
      <c r="N18" s="88">
        <f>L18*J18/M18/M18</f>
        <v>5</v>
      </c>
      <c r="O18" s="74"/>
      <c r="P18" s="74"/>
      <c r="Q18" s="74"/>
      <c r="R18" s="74"/>
      <c r="S18" s="74"/>
      <c r="T18" s="74"/>
      <c r="U18" s="74"/>
      <c r="V18" s="74"/>
      <c r="W18" s="88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74">
        <v>5</v>
      </c>
      <c r="AQ18" s="74">
        <f t="shared" si="1"/>
        <v>0.86703197613928007</v>
      </c>
      <c r="AR18" s="74">
        <f t="shared" si="2"/>
        <v>4.3351598806964002</v>
      </c>
      <c r="AS18" s="75">
        <f t="shared" si="3"/>
        <v>4.8346119164874803</v>
      </c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</row>
    <row r="19" spans="2:56" s="83" customFormat="1">
      <c r="B19" s="74" t="s">
        <v>48</v>
      </c>
      <c r="C19" s="74">
        <v>2016852026</v>
      </c>
      <c r="D19" s="74" t="s">
        <v>230</v>
      </c>
      <c r="E19" s="75">
        <v>15</v>
      </c>
      <c r="F19" s="74"/>
      <c r="G19" s="74"/>
      <c r="H19" s="74"/>
      <c r="I19" s="74"/>
      <c r="J19" s="74"/>
      <c r="K19" s="74"/>
      <c r="L19" s="74"/>
      <c r="M19" s="74"/>
      <c r="N19" s="88"/>
      <c r="O19" s="74"/>
      <c r="P19" s="74"/>
      <c r="Q19" s="74"/>
      <c r="R19" s="74"/>
      <c r="S19" s="74"/>
      <c r="T19" s="74"/>
      <c r="U19" s="74"/>
      <c r="V19" s="74"/>
      <c r="W19" s="88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74">
        <v>0</v>
      </c>
      <c r="AQ19" s="74">
        <f t="shared" si="1"/>
        <v>0.86703197613928007</v>
      </c>
      <c r="AR19" s="74">
        <f t="shared" si="2"/>
        <v>0</v>
      </c>
      <c r="AS19" s="75">
        <f t="shared" si="3"/>
        <v>4.5</v>
      </c>
    </row>
    <row r="20" spans="2:56" s="83" customFormat="1">
      <c r="B20" s="74" t="s">
        <v>31</v>
      </c>
      <c r="C20" s="74">
        <v>2016852012</v>
      </c>
      <c r="D20" s="74" t="s">
        <v>213</v>
      </c>
      <c r="E20" s="75">
        <v>14</v>
      </c>
      <c r="F20" s="74"/>
      <c r="G20" s="74"/>
      <c r="H20" s="74"/>
      <c r="I20" s="74"/>
      <c r="J20" s="74"/>
      <c r="K20" s="74"/>
      <c r="L20" s="74"/>
      <c r="M20" s="81"/>
      <c r="N20" s="88"/>
      <c r="O20" s="74"/>
      <c r="P20" s="74"/>
      <c r="Q20" s="74"/>
      <c r="R20" s="74"/>
      <c r="S20" s="74"/>
      <c r="T20" s="74"/>
      <c r="U20" s="81"/>
      <c r="V20" s="81"/>
      <c r="W20" s="88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74">
        <v>0</v>
      </c>
      <c r="AQ20" s="74">
        <f t="shared" si="1"/>
        <v>0.86703197613928007</v>
      </c>
      <c r="AR20" s="74">
        <f t="shared" si="2"/>
        <v>0</v>
      </c>
      <c r="AS20" s="75">
        <f t="shared" si="3"/>
        <v>4.2</v>
      </c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</row>
    <row r="21" spans="2:56" s="83" customFormat="1">
      <c r="B21" s="74" t="s">
        <v>66</v>
      </c>
      <c r="C21" s="74">
        <v>2016852037</v>
      </c>
      <c r="D21" s="74" t="s">
        <v>248</v>
      </c>
      <c r="E21" s="75">
        <v>10.5</v>
      </c>
      <c r="F21" s="74">
        <v>1</v>
      </c>
      <c r="G21" s="74" t="s">
        <v>267</v>
      </c>
      <c r="H21" s="74" t="s">
        <v>249</v>
      </c>
      <c r="I21" s="74" t="s">
        <v>131</v>
      </c>
      <c r="J21" s="74">
        <v>1</v>
      </c>
      <c r="K21" s="74" t="s">
        <v>231</v>
      </c>
      <c r="L21" s="74">
        <v>5</v>
      </c>
      <c r="M21" s="74">
        <v>2</v>
      </c>
      <c r="N21" s="88">
        <f>L21*J21/M21/M21</f>
        <v>1.25</v>
      </c>
      <c r="O21" s="74"/>
      <c r="P21" s="81"/>
      <c r="Q21" s="81"/>
      <c r="R21" s="81"/>
      <c r="S21" s="81"/>
      <c r="T21" s="81"/>
      <c r="U21" s="81"/>
      <c r="V21" s="81"/>
      <c r="W21" s="88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74">
        <v>1.25</v>
      </c>
      <c r="AQ21" s="74">
        <f t="shared" si="1"/>
        <v>0.86703197613928007</v>
      </c>
      <c r="AR21" s="74">
        <f t="shared" si="2"/>
        <v>1.0837899701741001</v>
      </c>
      <c r="AS21" s="75">
        <f t="shared" si="3"/>
        <v>3.9086529791218698</v>
      </c>
    </row>
    <row r="22" spans="2:56" s="83" customFormat="1">
      <c r="B22" s="74" t="s">
        <v>31</v>
      </c>
      <c r="C22" s="74">
        <v>2016852007</v>
      </c>
      <c r="D22" s="74" t="s">
        <v>197</v>
      </c>
      <c r="E22" s="75">
        <v>12</v>
      </c>
      <c r="F22" s="76">
        <v>1</v>
      </c>
      <c r="G22" s="74"/>
      <c r="H22" s="74"/>
      <c r="I22" s="74" t="s">
        <v>1</v>
      </c>
      <c r="J22" s="74"/>
      <c r="K22" s="74"/>
      <c r="L22" s="74"/>
      <c r="M22" s="74"/>
      <c r="N22" s="88"/>
      <c r="O22" s="74"/>
      <c r="P22" s="74"/>
      <c r="Q22" s="74"/>
      <c r="R22" s="74"/>
      <c r="S22" s="74"/>
      <c r="T22" s="74"/>
      <c r="U22" s="81"/>
      <c r="V22" s="81"/>
      <c r="W22" s="88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74">
        <v>0</v>
      </c>
      <c r="AQ22" s="74">
        <f t="shared" si="1"/>
        <v>0.86703197613928007</v>
      </c>
      <c r="AR22" s="74">
        <f t="shared" si="2"/>
        <v>0</v>
      </c>
      <c r="AS22" s="75">
        <f t="shared" si="3"/>
        <v>3.5999999999999996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2:56" s="83" customFormat="1">
      <c r="B23" s="74" t="s">
        <v>31</v>
      </c>
      <c r="C23" s="74">
        <v>2016852004</v>
      </c>
      <c r="D23" s="74" t="s">
        <v>195</v>
      </c>
      <c r="E23" s="75">
        <v>10</v>
      </c>
      <c r="F23" s="76">
        <v>1</v>
      </c>
      <c r="G23" s="74"/>
      <c r="H23" s="74"/>
      <c r="I23" s="74" t="s">
        <v>1</v>
      </c>
      <c r="J23" s="74"/>
      <c r="K23" s="74"/>
      <c r="L23" s="74"/>
      <c r="M23" s="74"/>
      <c r="N23" s="88"/>
      <c r="O23" s="74"/>
      <c r="P23" s="74"/>
      <c r="Q23" s="74"/>
      <c r="R23" s="74"/>
      <c r="S23" s="74"/>
      <c r="T23" s="81"/>
      <c r="U23" s="81"/>
      <c r="V23" s="81"/>
      <c r="W23" s="88"/>
      <c r="X23" s="74"/>
      <c r="Y23" s="74"/>
      <c r="Z23" s="74"/>
      <c r="AA23" s="74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74">
        <v>0</v>
      </c>
      <c r="AQ23" s="74">
        <f t="shared" si="1"/>
        <v>0.86703197613928007</v>
      </c>
      <c r="AR23" s="74">
        <f t="shared" si="2"/>
        <v>0</v>
      </c>
      <c r="AS23" s="75">
        <f t="shared" si="3"/>
        <v>3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2:56" s="83" customFormat="1" ht="15" customHeight="1">
      <c r="B24" s="74" t="s">
        <v>66</v>
      </c>
      <c r="C24" s="74">
        <v>2016852035</v>
      </c>
      <c r="D24" s="74" t="s">
        <v>246</v>
      </c>
      <c r="E24" s="75">
        <v>7</v>
      </c>
      <c r="F24" s="74">
        <v>1</v>
      </c>
      <c r="G24" s="74"/>
      <c r="H24" s="74"/>
      <c r="I24" s="74" t="s">
        <v>131</v>
      </c>
      <c r="J24" s="74">
        <v>1</v>
      </c>
      <c r="K24" s="74" t="s">
        <v>231</v>
      </c>
      <c r="L24" s="74">
        <v>5</v>
      </c>
      <c r="M24" s="74">
        <v>3</v>
      </c>
      <c r="N24" s="88">
        <f>L24*J24/M24/M24</f>
        <v>0.55555555555555558</v>
      </c>
      <c r="O24" s="74"/>
      <c r="P24" s="81"/>
      <c r="Q24" s="81"/>
      <c r="R24" s="81"/>
      <c r="S24" s="81"/>
      <c r="T24" s="81"/>
      <c r="U24" s="81"/>
      <c r="V24" s="81"/>
      <c r="W24" s="88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74">
        <v>0.55555555555555558</v>
      </c>
      <c r="AQ24" s="74">
        <f t="shared" si="1"/>
        <v>0.86703197613928007</v>
      </c>
      <c r="AR24" s="74">
        <f t="shared" si="2"/>
        <v>0.48168443118848897</v>
      </c>
      <c r="AS24" s="75">
        <f t="shared" si="3"/>
        <v>2.4371791018319424</v>
      </c>
    </row>
    <row r="25" spans="2:56" s="83" customFormat="1">
      <c r="B25" s="74" t="s">
        <v>31</v>
      </c>
      <c r="C25" s="74">
        <v>2016852008</v>
      </c>
      <c r="D25" s="74" t="s">
        <v>198</v>
      </c>
      <c r="E25" s="75">
        <v>5.5</v>
      </c>
      <c r="F25" s="76">
        <v>1</v>
      </c>
      <c r="G25" s="74" t="s">
        <v>199</v>
      </c>
      <c r="H25" s="87" t="s">
        <v>200</v>
      </c>
      <c r="I25" s="74" t="s">
        <v>133</v>
      </c>
      <c r="J25" s="74"/>
      <c r="K25" s="74" t="s">
        <v>201</v>
      </c>
      <c r="L25" s="107">
        <v>5</v>
      </c>
      <c r="M25" s="88">
        <v>2</v>
      </c>
      <c r="N25" s="88">
        <f>L25/4</f>
        <v>1.25</v>
      </c>
      <c r="O25" s="74"/>
      <c r="P25" s="74"/>
      <c r="Q25" s="74"/>
      <c r="R25" s="74"/>
      <c r="S25" s="74"/>
      <c r="T25" s="74"/>
      <c r="U25" s="81"/>
      <c r="V25" s="81"/>
      <c r="W25" s="88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74">
        <v>1.25</v>
      </c>
      <c r="AQ25" s="74">
        <f t="shared" si="1"/>
        <v>0.86703197613928007</v>
      </c>
      <c r="AR25" s="74">
        <f t="shared" si="2"/>
        <v>1.0837899701741001</v>
      </c>
      <c r="AS25" s="75">
        <f t="shared" si="3"/>
        <v>2.4086529791218698</v>
      </c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</row>
    <row r="26" spans="2:56" s="83" customFormat="1">
      <c r="B26" s="74" t="s">
        <v>66</v>
      </c>
      <c r="C26" s="74">
        <v>2016852036</v>
      </c>
      <c r="D26" s="74" t="s">
        <v>247</v>
      </c>
      <c r="E26" s="75">
        <v>8</v>
      </c>
      <c r="F26" s="74"/>
      <c r="G26" s="74"/>
      <c r="H26" s="74"/>
      <c r="I26" s="74"/>
      <c r="J26" s="74"/>
      <c r="K26" s="74"/>
      <c r="L26" s="74"/>
      <c r="M26" s="81"/>
      <c r="N26" s="88"/>
      <c r="O26" s="74"/>
      <c r="P26" s="81"/>
      <c r="Q26" s="81"/>
      <c r="R26" s="81"/>
      <c r="S26" s="81"/>
      <c r="T26" s="81"/>
      <c r="U26" s="81"/>
      <c r="V26" s="81"/>
      <c r="W26" s="88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74">
        <v>0</v>
      </c>
      <c r="AQ26" s="74">
        <f t="shared" si="1"/>
        <v>0.86703197613928007</v>
      </c>
      <c r="AR26" s="74">
        <f t="shared" si="2"/>
        <v>0</v>
      </c>
      <c r="AS26" s="75">
        <f t="shared" si="3"/>
        <v>2.4</v>
      </c>
    </row>
    <row r="27" spans="2:56" s="83" customFormat="1" ht="19.5" customHeight="1">
      <c r="B27" s="74" t="s">
        <v>48</v>
      </c>
      <c r="C27" s="74">
        <v>2016852024</v>
      </c>
      <c r="D27" s="74" t="s">
        <v>229</v>
      </c>
      <c r="E27" s="75">
        <v>7</v>
      </c>
      <c r="F27" s="74"/>
      <c r="G27" s="74"/>
      <c r="H27" s="74"/>
      <c r="I27" s="74"/>
      <c r="J27" s="74"/>
      <c r="K27" s="74"/>
      <c r="L27" s="74"/>
      <c r="M27" s="81"/>
      <c r="N27" s="88"/>
      <c r="O27" s="74"/>
      <c r="P27" s="74"/>
      <c r="Q27" s="74"/>
      <c r="R27" s="74"/>
      <c r="S27" s="74"/>
      <c r="T27" s="74"/>
      <c r="U27" s="81"/>
      <c r="V27" s="81"/>
      <c r="W27" s="88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74">
        <v>0</v>
      </c>
      <c r="AQ27" s="74">
        <f t="shared" si="1"/>
        <v>0.86703197613928007</v>
      </c>
      <c r="AR27" s="74">
        <f t="shared" si="2"/>
        <v>0</v>
      </c>
      <c r="AS27" s="75">
        <f t="shared" si="3"/>
        <v>2.1</v>
      </c>
    </row>
    <row r="28" spans="2:56" s="83" customFormat="1" ht="16.5" customHeight="1">
      <c r="B28" s="74" t="s">
        <v>31</v>
      </c>
      <c r="C28" s="74">
        <v>2016852013</v>
      </c>
      <c r="D28" s="74" t="s">
        <v>214</v>
      </c>
      <c r="E28" s="75">
        <v>4</v>
      </c>
      <c r="F28" s="74">
        <v>1</v>
      </c>
      <c r="G28" s="74" t="s">
        <v>215</v>
      </c>
      <c r="H28" s="74" t="s">
        <v>216</v>
      </c>
      <c r="I28" s="74" t="s">
        <v>131</v>
      </c>
      <c r="J28" s="74">
        <v>1</v>
      </c>
      <c r="K28" s="74" t="s">
        <v>217</v>
      </c>
      <c r="L28" s="74">
        <v>5</v>
      </c>
      <c r="M28" s="74">
        <v>2</v>
      </c>
      <c r="N28" s="88">
        <f>L28*J28/M28/M28</f>
        <v>1.25</v>
      </c>
      <c r="O28" s="74"/>
      <c r="P28" s="74"/>
      <c r="Q28" s="74"/>
      <c r="R28" s="74"/>
      <c r="S28" s="74"/>
      <c r="T28" s="74"/>
      <c r="U28" s="81"/>
      <c r="V28" s="81"/>
      <c r="W28" s="88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74">
        <v>1.25</v>
      </c>
      <c r="AQ28" s="74">
        <f t="shared" si="1"/>
        <v>0.86703197613928007</v>
      </c>
      <c r="AR28" s="74">
        <f t="shared" si="2"/>
        <v>1.0837899701741001</v>
      </c>
      <c r="AS28" s="75">
        <f t="shared" si="3"/>
        <v>1.9586529791218701</v>
      </c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</row>
    <row r="29" spans="2:56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84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</row>
    <row r="30" spans="2:56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84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</row>
    <row r="31" spans="2:56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5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</row>
    <row r="32" spans="2:56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85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</row>
    <row r="33" spans="15:15">
      <c r="O33" s="85"/>
    </row>
    <row r="34" spans="15:15">
      <c r="O34" s="85"/>
    </row>
    <row r="35" spans="15:15">
      <c r="O35" s="85"/>
    </row>
    <row r="36" spans="15:15">
      <c r="O36" s="85"/>
    </row>
    <row r="37" spans="15:15">
      <c r="O37" s="85"/>
    </row>
    <row r="38" spans="15:15">
      <c r="O38" s="85"/>
    </row>
    <row r="39" spans="15:15">
      <c r="O39" s="85"/>
    </row>
    <row r="40" spans="15:15">
      <c r="O40" s="85"/>
    </row>
    <row r="41" spans="15:15">
      <c r="O41" s="85"/>
    </row>
    <row r="42" spans="15:15">
      <c r="O42" s="85"/>
    </row>
    <row r="43" spans="15:15">
      <c r="O43" s="85"/>
    </row>
    <row r="44" spans="15:15">
      <c r="O44" s="85"/>
    </row>
  </sheetData>
  <sortState ref="B4:BD28">
    <sortCondition descending="1" ref="AS4:AS28"/>
  </sortState>
  <mergeCells count="3">
    <mergeCell ref="B1:Q1"/>
    <mergeCell ref="B2:D2"/>
    <mergeCell ref="F2:P2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15"/>
  <sheetViews>
    <sheetView workbookViewId="0">
      <selection activeCell="A5" sqref="A5:A7"/>
    </sheetView>
  </sheetViews>
  <sheetFormatPr defaultRowHeight="14.25"/>
  <cols>
    <col min="1" max="1" width="9" style="125"/>
    <col min="2" max="2" width="18" customWidth="1"/>
    <col min="3" max="3" width="13.375" customWidth="1"/>
    <col min="43" max="43" width="27.125" customWidth="1"/>
    <col min="44" max="44" width="27.125" style="39" customWidth="1"/>
    <col min="45" max="45" width="12.875" customWidth="1"/>
  </cols>
  <sheetData>
    <row r="1" spans="1:45" ht="25.5">
      <c r="B1" s="230" t="s">
        <v>0</v>
      </c>
      <c r="C1" s="230"/>
      <c r="D1" s="230"/>
      <c r="E1" s="230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91"/>
      <c r="S1" s="91"/>
      <c r="T1" s="91"/>
      <c r="U1" s="91"/>
      <c r="V1" s="91"/>
      <c r="W1" s="91"/>
      <c r="X1" s="91"/>
      <c r="Y1" s="91"/>
      <c r="Z1" s="91"/>
      <c r="AA1" s="91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</row>
    <row r="2" spans="1:45" ht="18.75">
      <c r="B2" s="232" t="s">
        <v>2</v>
      </c>
      <c r="C2" s="219"/>
      <c r="D2" s="219"/>
      <c r="E2" s="90" t="s">
        <v>4</v>
      </c>
      <c r="F2" s="233" t="s">
        <v>5</v>
      </c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93"/>
      <c r="AS2" s="92" t="s">
        <v>6</v>
      </c>
    </row>
    <row r="3" spans="1:45" s="80" customFormat="1">
      <c r="B3" s="94" t="s">
        <v>134</v>
      </c>
      <c r="C3" s="94" t="s">
        <v>7</v>
      </c>
      <c r="D3" s="94" t="s">
        <v>8</v>
      </c>
      <c r="E3" s="95" t="s">
        <v>19</v>
      </c>
      <c r="F3" s="96" t="s">
        <v>20</v>
      </c>
      <c r="G3" s="94" t="s">
        <v>21</v>
      </c>
      <c r="H3" s="94" t="s">
        <v>22</v>
      </c>
      <c r="I3" s="94" t="s">
        <v>23</v>
      </c>
      <c r="J3" s="94" t="s">
        <v>24</v>
      </c>
      <c r="K3" s="94" t="s">
        <v>25</v>
      </c>
      <c r="L3" s="94" t="s">
        <v>26</v>
      </c>
      <c r="M3" s="94" t="s">
        <v>27</v>
      </c>
      <c r="N3" s="94" t="s">
        <v>28</v>
      </c>
      <c r="O3" s="96" t="s">
        <v>20</v>
      </c>
      <c r="P3" s="94" t="s">
        <v>21</v>
      </c>
      <c r="Q3" s="94" t="s">
        <v>22</v>
      </c>
      <c r="R3" s="94" t="s">
        <v>23</v>
      </c>
      <c r="S3" s="94" t="s">
        <v>24</v>
      </c>
      <c r="T3" s="94" t="s">
        <v>25</v>
      </c>
      <c r="U3" s="94" t="s">
        <v>26</v>
      </c>
      <c r="V3" s="94" t="s">
        <v>27</v>
      </c>
      <c r="W3" s="94" t="s">
        <v>28</v>
      </c>
      <c r="X3" s="96" t="s">
        <v>20</v>
      </c>
      <c r="Y3" s="94" t="s">
        <v>21</v>
      </c>
      <c r="Z3" s="94" t="s">
        <v>22</v>
      </c>
      <c r="AA3" s="94" t="s">
        <v>23</v>
      </c>
      <c r="AB3" s="94" t="s">
        <v>24</v>
      </c>
      <c r="AC3" s="94" t="s">
        <v>25</v>
      </c>
      <c r="AD3" s="94" t="s">
        <v>26</v>
      </c>
      <c r="AE3" s="94" t="s">
        <v>27</v>
      </c>
      <c r="AF3" s="94" t="s">
        <v>28</v>
      </c>
      <c r="AG3" s="96" t="s">
        <v>20</v>
      </c>
      <c r="AH3" s="94" t="s">
        <v>21</v>
      </c>
      <c r="AI3" s="94" t="s">
        <v>22</v>
      </c>
      <c r="AJ3" s="94" t="s">
        <v>23</v>
      </c>
      <c r="AK3" s="94" t="s">
        <v>24</v>
      </c>
      <c r="AL3" s="94" t="s">
        <v>25</v>
      </c>
      <c r="AM3" s="94" t="s">
        <v>26</v>
      </c>
      <c r="AN3" s="94" t="s">
        <v>27</v>
      </c>
      <c r="AO3" s="94" t="s">
        <v>28</v>
      </c>
      <c r="AP3" s="97" t="s">
        <v>29</v>
      </c>
      <c r="AQ3" s="98" t="s">
        <v>30</v>
      </c>
      <c r="AR3" s="98"/>
      <c r="AS3" s="103"/>
    </row>
    <row r="4" spans="1:45" s="197" customFormat="1" ht="23.25" customHeight="1">
      <c r="A4" s="238" t="s">
        <v>372</v>
      </c>
      <c r="B4" s="192" t="s">
        <v>314</v>
      </c>
      <c r="C4" s="192">
        <v>2016851007</v>
      </c>
      <c r="D4" s="192" t="s">
        <v>315</v>
      </c>
      <c r="E4" s="193">
        <v>9</v>
      </c>
      <c r="F4" s="194">
        <v>1</v>
      </c>
      <c r="G4" s="192" t="s">
        <v>316</v>
      </c>
      <c r="H4" s="192" t="s">
        <v>317</v>
      </c>
      <c r="I4" s="192" t="s">
        <v>1</v>
      </c>
      <c r="J4" s="192">
        <v>5.6379999999999999</v>
      </c>
      <c r="K4" s="192" t="s">
        <v>318</v>
      </c>
      <c r="L4" s="192">
        <v>20</v>
      </c>
      <c r="M4" s="192">
        <v>1</v>
      </c>
      <c r="N4" s="192">
        <v>112.76</v>
      </c>
      <c r="O4" s="194">
        <v>2</v>
      </c>
      <c r="P4" s="195" t="s">
        <v>319</v>
      </c>
      <c r="Q4" s="195" t="s">
        <v>320</v>
      </c>
      <c r="R4" s="192" t="s">
        <v>1</v>
      </c>
      <c r="S4" s="192">
        <v>5.0579999999999998</v>
      </c>
      <c r="T4" s="192" t="s">
        <v>321</v>
      </c>
      <c r="U4" s="192">
        <v>20</v>
      </c>
      <c r="V4" s="192">
        <v>1</v>
      </c>
      <c r="W4" s="192">
        <v>101.16</v>
      </c>
      <c r="X4" s="194">
        <v>3</v>
      </c>
      <c r="Y4" s="195" t="s">
        <v>44</v>
      </c>
      <c r="Z4" s="196" t="s">
        <v>322</v>
      </c>
      <c r="AA4" s="192" t="s">
        <v>1</v>
      </c>
      <c r="AB4" s="192">
        <v>4.3979999999999997</v>
      </c>
      <c r="AC4" s="192" t="s">
        <v>323</v>
      </c>
      <c r="AD4" s="192">
        <v>12</v>
      </c>
      <c r="AE4" s="192">
        <v>1</v>
      </c>
      <c r="AF4" s="192">
        <v>52.776000000000003</v>
      </c>
      <c r="AG4" s="194">
        <v>4</v>
      </c>
      <c r="AH4" s="195" t="s">
        <v>324</v>
      </c>
      <c r="AI4" s="195" t="s">
        <v>325</v>
      </c>
      <c r="AJ4" s="192" t="s">
        <v>1</v>
      </c>
      <c r="AK4" s="192">
        <v>2.4980000000000002</v>
      </c>
      <c r="AL4" s="192" t="s">
        <v>326</v>
      </c>
      <c r="AM4" s="192">
        <v>8</v>
      </c>
      <c r="AN4" s="192">
        <v>2</v>
      </c>
      <c r="AO4" s="192">
        <v>4.9960000000000004</v>
      </c>
      <c r="AP4" s="193">
        <v>271.69200000000001</v>
      </c>
      <c r="AQ4" s="192">
        <f>100/AP4</f>
        <v>0.36806383699188788</v>
      </c>
      <c r="AR4" s="192">
        <f t="shared" ref="AR4:AR15" si="0">AP4*AQ4</f>
        <v>100</v>
      </c>
      <c r="AS4" s="193">
        <f t="shared" ref="AS4:AS15" si="1">AR4*0.7+E4*0.3</f>
        <v>72.7</v>
      </c>
    </row>
    <row r="5" spans="1:45" s="207" customFormat="1" ht="23.25" customHeight="1">
      <c r="A5" s="239" t="s">
        <v>373</v>
      </c>
      <c r="B5" s="203" t="s">
        <v>173</v>
      </c>
      <c r="C5" s="203">
        <v>2016851018</v>
      </c>
      <c r="D5" s="203" t="s">
        <v>286</v>
      </c>
      <c r="E5" s="204">
        <v>23</v>
      </c>
      <c r="F5" s="205">
        <v>1</v>
      </c>
      <c r="G5" s="203" t="s">
        <v>287</v>
      </c>
      <c r="H5" s="203" t="s">
        <v>288</v>
      </c>
      <c r="I5" s="203" t="s">
        <v>1</v>
      </c>
      <c r="J5" s="203">
        <v>2.7490000000000001</v>
      </c>
      <c r="K5" s="203" t="s">
        <v>289</v>
      </c>
      <c r="L5" s="203">
        <v>20</v>
      </c>
      <c r="M5" s="203">
        <v>1</v>
      </c>
      <c r="N5" s="203">
        <v>54.98</v>
      </c>
      <c r="O5" s="205">
        <v>2</v>
      </c>
      <c r="P5" s="206" t="s">
        <v>287</v>
      </c>
      <c r="Q5" s="206" t="s">
        <v>290</v>
      </c>
      <c r="R5" s="203" t="s">
        <v>1</v>
      </c>
      <c r="S5" s="203">
        <v>2.7490000000000001</v>
      </c>
      <c r="T5" s="203" t="s">
        <v>289</v>
      </c>
      <c r="U5" s="203">
        <v>20</v>
      </c>
      <c r="V5" s="203">
        <v>1</v>
      </c>
      <c r="W5" s="203">
        <v>54.98</v>
      </c>
      <c r="X5" s="205">
        <v>3</v>
      </c>
      <c r="Y5" s="206" t="s">
        <v>291</v>
      </c>
      <c r="Z5" s="206" t="s">
        <v>292</v>
      </c>
      <c r="AA5" s="203" t="s">
        <v>1</v>
      </c>
      <c r="AB5" s="203">
        <v>3.923</v>
      </c>
      <c r="AC5" s="203" t="s">
        <v>293</v>
      </c>
      <c r="AD5" s="203">
        <v>20</v>
      </c>
      <c r="AE5" s="203">
        <v>1</v>
      </c>
      <c r="AF5" s="203">
        <v>78.459999999999994</v>
      </c>
      <c r="AG5" s="205">
        <v>4</v>
      </c>
      <c r="AH5" s="206" t="s">
        <v>294</v>
      </c>
      <c r="AI5" s="206" t="s">
        <v>295</v>
      </c>
      <c r="AJ5" s="203" t="s">
        <v>1</v>
      </c>
      <c r="AK5" s="203">
        <v>4.3019999999999996</v>
      </c>
      <c r="AL5" s="203" t="s">
        <v>296</v>
      </c>
      <c r="AM5" s="203">
        <v>20</v>
      </c>
      <c r="AN5" s="203">
        <v>2</v>
      </c>
      <c r="AO5" s="203">
        <v>21.51</v>
      </c>
      <c r="AP5" s="204">
        <v>211.18</v>
      </c>
      <c r="AQ5" s="203">
        <v>0.36806654599999999</v>
      </c>
      <c r="AR5" s="203">
        <f t="shared" si="0"/>
        <v>77.728293184280005</v>
      </c>
      <c r="AS5" s="204">
        <f t="shared" si="1"/>
        <v>61.309805228995998</v>
      </c>
    </row>
    <row r="6" spans="1:45" s="207" customFormat="1" ht="23.25" customHeight="1">
      <c r="A6" s="239" t="s">
        <v>373</v>
      </c>
      <c r="B6" s="203" t="s">
        <v>159</v>
      </c>
      <c r="C6" s="203">
        <v>2016851002</v>
      </c>
      <c r="D6" s="203" t="s">
        <v>304</v>
      </c>
      <c r="E6" s="204">
        <v>8</v>
      </c>
      <c r="F6" s="205">
        <v>1</v>
      </c>
      <c r="G6" s="203" t="s">
        <v>305</v>
      </c>
      <c r="H6" s="203" t="s">
        <v>306</v>
      </c>
      <c r="I6" s="203" t="s">
        <v>1</v>
      </c>
      <c r="J6" s="203">
        <v>3.47</v>
      </c>
      <c r="K6" s="203" t="s">
        <v>307</v>
      </c>
      <c r="L6" s="203">
        <v>20</v>
      </c>
      <c r="M6" s="203">
        <v>1</v>
      </c>
      <c r="N6" s="203">
        <v>69.400000000000006</v>
      </c>
      <c r="O6" s="205">
        <v>2</v>
      </c>
      <c r="P6" s="206" t="s">
        <v>308</v>
      </c>
      <c r="Q6" s="208" t="s">
        <v>309</v>
      </c>
      <c r="R6" s="203" t="s">
        <v>1</v>
      </c>
      <c r="S6" s="203">
        <v>3.2890000000000001</v>
      </c>
      <c r="T6" s="203" t="s">
        <v>310</v>
      </c>
      <c r="U6" s="203">
        <v>20</v>
      </c>
      <c r="V6" s="203">
        <v>1</v>
      </c>
      <c r="W6" s="203">
        <v>65.78</v>
      </c>
      <c r="X6" s="205">
        <v>3</v>
      </c>
      <c r="Y6" s="206" t="s">
        <v>311</v>
      </c>
      <c r="Z6" s="208" t="s">
        <v>312</v>
      </c>
      <c r="AA6" s="203" t="s">
        <v>1</v>
      </c>
      <c r="AB6" s="203">
        <v>3.6869999999999998</v>
      </c>
      <c r="AC6" s="203" t="s">
        <v>37</v>
      </c>
      <c r="AD6" s="203">
        <v>12</v>
      </c>
      <c r="AE6" s="203">
        <v>1</v>
      </c>
      <c r="AF6" s="203">
        <v>44.244</v>
      </c>
      <c r="AG6" s="205">
        <v>4</v>
      </c>
      <c r="AH6" s="206" t="s">
        <v>311</v>
      </c>
      <c r="AI6" s="208" t="s">
        <v>313</v>
      </c>
      <c r="AJ6" s="203" t="s">
        <v>1</v>
      </c>
      <c r="AK6" s="203">
        <v>3.6869999999999998</v>
      </c>
      <c r="AL6" s="203" t="s">
        <v>37</v>
      </c>
      <c r="AM6" s="203">
        <v>12</v>
      </c>
      <c r="AN6" s="203">
        <v>2</v>
      </c>
      <c r="AO6" s="203">
        <v>11.061</v>
      </c>
      <c r="AP6" s="204">
        <v>190.48500000000001</v>
      </c>
      <c r="AQ6" s="203">
        <v>0.36806654599999999</v>
      </c>
      <c r="AR6" s="203">
        <f t="shared" si="0"/>
        <v>70.111156014810007</v>
      </c>
      <c r="AS6" s="204">
        <f t="shared" si="1"/>
        <v>51.477809210366999</v>
      </c>
    </row>
    <row r="7" spans="1:45" s="207" customFormat="1" ht="23.25" customHeight="1">
      <c r="A7" s="239" t="s">
        <v>373</v>
      </c>
      <c r="B7" s="203" t="s">
        <v>159</v>
      </c>
      <c r="C7" s="203">
        <v>2016851004</v>
      </c>
      <c r="D7" s="203" t="s">
        <v>339</v>
      </c>
      <c r="E7" s="204">
        <v>13</v>
      </c>
      <c r="F7" s="205">
        <v>1</v>
      </c>
      <c r="G7" s="203" t="s">
        <v>340</v>
      </c>
      <c r="H7" s="203" t="s">
        <v>341</v>
      </c>
      <c r="I7" s="203" t="s">
        <v>1</v>
      </c>
      <c r="J7" s="203">
        <v>3.9089999999999998</v>
      </c>
      <c r="K7" s="203" t="s">
        <v>346</v>
      </c>
      <c r="L7" s="203">
        <v>12</v>
      </c>
      <c r="M7" s="203">
        <v>1</v>
      </c>
      <c r="N7" s="203">
        <v>46.908000000000001</v>
      </c>
      <c r="O7" s="205">
        <v>2</v>
      </c>
      <c r="P7" s="209" t="s">
        <v>342</v>
      </c>
      <c r="Q7" s="210" t="s">
        <v>343</v>
      </c>
      <c r="R7" s="203" t="s">
        <v>1</v>
      </c>
      <c r="S7" s="211">
        <v>3.831</v>
      </c>
      <c r="T7" s="212" t="s">
        <v>345</v>
      </c>
      <c r="U7" s="203">
        <v>20</v>
      </c>
      <c r="V7" s="203">
        <v>1</v>
      </c>
      <c r="W7" s="203">
        <v>76.62</v>
      </c>
      <c r="X7" s="205">
        <v>3</v>
      </c>
      <c r="Y7" s="213" t="s">
        <v>144</v>
      </c>
      <c r="Z7" s="210" t="s">
        <v>344</v>
      </c>
      <c r="AA7" s="203" t="s">
        <v>1</v>
      </c>
      <c r="AB7" s="211">
        <v>5.51</v>
      </c>
      <c r="AC7" s="203" t="s">
        <v>146</v>
      </c>
      <c r="AD7" s="203">
        <v>20</v>
      </c>
      <c r="AE7" s="203">
        <v>2</v>
      </c>
      <c r="AF7" s="203">
        <v>27.55</v>
      </c>
      <c r="AG7" s="206"/>
      <c r="AH7" s="206"/>
      <c r="AI7" s="206"/>
      <c r="AJ7" s="206"/>
      <c r="AK7" s="206"/>
      <c r="AL7" s="206"/>
      <c r="AM7" s="206"/>
      <c r="AN7" s="206"/>
      <c r="AO7" s="206"/>
      <c r="AP7" s="204">
        <v>151.078</v>
      </c>
      <c r="AQ7" s="203">
        <v>0.36806654599999999</v>
      </c>
      <c r="AR7" s="203">
        <f t="shared" si="0"/>
        <v>55.606757636588</v>
      </c>
      <c r="AS7" s="204">
        <f t="shared" si="1"/>
        <v>42.824730345611599</v>
      </c>
    </row>
    <row r="8" spans="1:45" s="80" customFormat="1" ht="23.25" customHeight="1">
      <c r="B8" s="101" t="s">
        <v>300</v>
      </c>
      <c r="C8" s="94">
        <v>2016851012</v>
      </c>
      <c r="D8" s="101" t="s">
        <v>301</v>
      </c>
      <c r="E8" s="95">
        <v>4</v>
      </c>
      <c r="F8" s="96">
        <v>1</v>
      </c>
      <c r="G8" s="94" t="s">
        <v>302</v>
      </c>
      <c r="H8" s="94" t="s">
        <v>303</v>
      </c>
      <c r="I8" s="94" t="s">
        <v>1</v>
      </c>
      <c r="J8" s="94">
        <v>5.5110000000000001</v>
      </c>
      <c r="K8" s="94" t="s">
        <v>146</v>
      </c>
      <c r="L8" s="94">
        <v>20</v>
      </c>
      <c r="M8" s="94">
        <v>1</v>
      </c>
      <c r="N8" s="94">
        <v>110.22</v>
      </c>
      <c r="O8" s="96"/>
      <c r="P8" s="94"/>
      <c r="Q8" s="94"/>
      <c r="R8" s="94"/>
      <c r="S8" s="94"/>
      <c r="T8" s="94"/>
      <c r="U8" s="94"/>
      <c r="V8" s="94"/>
      <c r="W8" s="94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95">
        <v>110.22</v>
      </c>
      <c r="AQ8" s="94">
        <v>0.36806654599999999</v>
      </c>
      <c r="AR8" s="94">
        <f t="shared" si="0"/>
        <v>40.568294700119999</v>
      </c>
      <c r="AS8" s="95">
        <f t="shared" si="1"/>
        <v>29.597806290083998</v>
      </c>
    </row>
    <row r="9" spans="1:45" s="80" customFormat="1" ht="23.25" customHeight="1">
      <c r="B9" s="94" t="s">
        <v>171</v>
      </c>
      <c r="C9" s="94">
        <v>2016851024</v>
      </c>
      <c r="D9" s="94" t="s">
        <v>297</v>
      </c>
      <c r="E9" s="95">
        <v>8.5</v>
      </c>
      <c r="F9" s="96">
        <v>1</v>
      </c>
      <c r="G9" s="94" t="s">
        <v>298</v>
      </c>
      <c r="H9" s="94" t="s">
        <v>299</v>
      </c>
      <c r="I9" s="94" t="s">
        <v>1</v>
      </c>
      <c r="J9" s="94">
        <v>3.52</v>
      </c>
      <c r="K9" s="94" t="s">
        <v>260</v>
      </c>
      <c r="L9" s="94">
        <v>20</v>
      </c>
      <c r="M9" s="94">
        <v>1</v>
      </c>
      <c r="N9" s="94">
        <v>70.400000000000006</v>
      </c>
      <c r="O9" s="102"/>
      <c r="P9" s="102"/>
      <c r="Q9" s="106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95">
        <v>70.400000000000006</v>
      </c>
      <c r="AQ9" s="94">
        <v>0.36806654599999999</v>
      </c>
      <c r="AR9" s="94">
        <f t="shared" si="0"/>
        <v>25.911884838400002</v>
      </c>
      <c r="AS9" s="95">
        <f t="shared" si="1"/>
        <v>20.68831938688</v>
      </c>
    </row>
    <row r="10" spans="1:45" s="80" customFormat="1" ht="23.25" customHeight="1">
      <c r="B10" s="94" t="s">
        <v>167</v>
      </c>
      <c r="C10" s="94">
        <v>2016851009</v>
      </c>
      <c r="D10" s="94" t="s">
        <v>281</v>
      </c>
      <c r="E10" s="95">
        <v>4</v>
      </c>
      <c r="F10" s="96">
        <v>1</v>
      </c>
      <c r="G10" s="94" t="s">
        <v>282</v>
      </c>
      <c r="H10" s="94" t="s">
        <v>283</v>
      </c>
      <c r="I10" s="94" t="s">
        <v>1</v>
      </c>
      <c r="J10" s="94">
        <v>3.7610000000000001</v>
      </c>
      <c r="K10" s="94"/>
      <c r="L10" s="94">
        <v>12</v>
      </c>
      <c r="M10" s="94">
        <v>1</v>
      </c>
      <c r="N10" s="94">
        <v>45.131999999999998</v>
      </c>
      <c r="O10" s="96">
        <v>2</v>
      </c>
      <c r="P10" s="102" t="s">
        <v>284</v>
      </c>
      <c r="Q10" s="102" t="s">
        <v>285</v>
      </c>
      <c r="R10" s="94" t="s">
        <v>1</v>
      </c>
      <c r="S10" s="94">
        <v>3.633</v>
      </c>
      <c r="T10" s="94"/>
      <c r="U10" s="94">
        <v>20</v>
      </c>
      <c r="V10" s="94">
        <v>2</v>
      </c>
      <c r="W10" s="94">
        <v>18.164999999999999</v>
      </c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95">
        <v>63.268999999999998</v>
      </c>
      <c r="AQ10" s="94">
        <v>0.36806654599999999</v>
      </c>
      <c r="AR10" s="94">
        <f t="shared" si="0"/>
        <v>23.287202298874</v>
      </c>
      <c r="AS10" s="95">
        <f t="shared" si="1"/>
        <v>17.5010416092118</v>
      </c>
    </row>
    <row r="11" spans="1:45" s="80" customFormat="1" ht="23.25" customHeight="1">
      <c r="B11" s="94" t="s">
        <v>159</v>
      </c>
      <c r="C11" s="94">
        <v>2016851003</v>
      </c>
      <c r="D11" s="94" t="s">
        <v>331</v>
      </c>
      <c r="E11" s="95">
        <v>6</v>
      </c>
      <c r="F11" s="96">
        <v>1</v>
      </c>
      <c r="G11" s="94" t="s">
        <v>332</v>
      </c>
      <c r="H11" s="94" t="s">
        <v>333</v>
      </c>
      <c r="I11" s="94" t="s">
        <v>1</v>
      </c>
      <c r="J11" s="94">
        <v>4.2549999999999999</v>
      </c>
      <c r="K11" s="94" t="s">
        <v>334</v>
      </c>
      <c r="L11" s="94">
        <v>20</v>
      </c>
      <c r="M11" s="94">
        <v>2</v>
      </c>
      <c r="N11" s="94">
        <v>21.274999999999999</v>
      </c>
      <c r="O11" s="96">
        <v>2</v>
      </c>
      <c r="P11" s="102"/>
      <c r="Q11" s="94" t="s">
        <v>335</v>
      </c>
      <c r="R11" s="94" t="s">
        <v>336</v>
      </c>
      <c r="S11" s="94"/>
      <c r="T11" s="94"/>
      <c r="U11" s="94"/>
      <c r="V11" s="94">
        <v>1</v>
      </c>
      <c r="W11" s="94">
        <v>5</v>
      </c>
      <c r="X11" s="96">
        <v>3</v>
      </c>
      <c r="Y11" s="102"/>
      <c r="Z11" s="94" t="s">
        <v>337</v>
      </c>
      <c r="AA11" s="94" t="s">
        <v>336</v>
      </c>
      <c r="AB11" s="94"/>
      <c r="AC11" s="94"/>
      <c r="AD11" s="94"/>
      <c r="AE11" s="94">
        <v>1</v>
      </c>
      <c r="AF11" s="94">
        <v>5</v>
      </c>
      <c r="AG11" s="102"/>
      <c r="AH11" s="102"/>
      <c r="AI11" s="102"/>
      <c r="AJ11" s="102"/>
      <c r="AK11" s="102"/>
      <c r="AL11" s="102"/>
      <c r="AM11" s="102"/>
      <c r="AN11" s="102"/>
      <c r="AO11" s="102"/>
      <c r="AP11" s="95">
        <v>31.274999999999999</v>
      </c>
      <c r="AQ11" s="94">
        <v>0.36806654599999999</v>
      </c>
      <c r="AR11" s="94">
        <f t="shared" si="0"/>
        <v>11.511281226149999</v>
      </c>
      <c r="AS11" s="95">
        <f t="shared" si="1"/>
        <v>9.8578968583049971</v>
      </c>
    </row>
    <row r="12" spans="1:45" s="80" customFormat="1" ht="23.25" customHeight="1">
      <c r="B12" s="94" t="s">
        <v>270</v>
      </c>
      <c r="C12" s="94">
        <v>2016851017</v>
      </c>
      <c r="D12" s="94" t="s">
        <v>271</v>
      </c>
      <c r="E12" s="95">
        <v>5</v>
      </c>
      <c r="F12" s="96">
        <v>1</v>
      </c>
      <c r="G12" s="94" t="s">
        <v>272</v>
      </c>
      <c r="H12" s="94" t="s">
        <v>273</v>
      </c>
      <c r="I12" s="94" t="s">
        <v>1</v>
      </c>
      <c r="J12" s="101">
        <v>2.524</v>
      </c>
      <c r="K12" s="101" t="s">
        <v>274</v>
      </c>
      <c r="L12" s="94">
        <v>40</v>
      </c>
      <c r="M12" s="94">
        <v>2</v>
      </c>
      <c r="N12" s="94">
        <v>25.24</v>
      </c>
      <c r="O12" s="96">
        <v>2</v>
      </c>
      <c r="P12" s="94" t="s">
        <v>275</v>
      </c>
      <c r="Q12" s="94" t="s">
        <v>276</v>
      </c>
      <c r="R12" s="94" t="s">
        <v>1</v>
      </c>
      <c r="S12" s="101">
        <v>2.484</v>
      </c>
      <c r="T12" s="101" t="s">
        <v>277</v>
      </c>
      <c r="U12" s="94">
        <v>8</v>
      </c>
      <c r="V12" s="94">
        <v>2</v>
      </c>
      <c r="W12" s="94">
        <v>4.968</v>
      </c>
      <c r="X12" s="96">
        <v>3</v>
      </c>
      <c r="Y12" s="94" t="s">
        <v>272</v>
      </c>
      <c r="Z12" s="94" t="s">
        <v>278</v>
      </c>
      <c r="AA12" s="94" t="s">
        <v>1</v>
      </c>
      <c r="AB12" s="101">
        <v>2.6280000000000001</v>
      </c>
      <c r="AC12" s="101" t="s">
        <v>274</v>
      </c>
      <c r="AD12" s="94">
        <v>40</v>
      </c>
      <c r="AE12" s="94">
        <v>3</v>
      </c>
      <c r="AF12" s="94">
        <v>0</v>
      </c>
      <c r="AG12" s="96">
        <v>4</v>
      </c>
      <c r="AH12" s="94" t="s">
        <v>219</v>
      </c>
      <c r="AI12" s="94" t="s">
        <v>279</v>
      </c>
      <c r="AJ12" s="94" t="s">
        <v>132</v>
      </c>
      <c r="AK12" s="94">
        <v>1</v>
      </c>
      <c r="AL12" s="94" t="s">
        <v>231</v>
      </c>
      <c r="AM12" s="94">
        <v>8</v>
      </c>
      <c r="AN12" s="94">
        <v>2</v>
      </c>
      <c r="AO12" s="94">
        <v>0.75</v>
      </c>
      <c r="AP12" s="95">
        <v>30.957999999999998</v>
      </c>
      <c r="AQ12" s="94">
        <f>100/271.69</f>
        <v>0.36806654643159481</v>
      </c>
      <c r="AR12" s="94">
        <f t="shared" si="0"/>
        <v>11.394604144429312</v>
      </c>
      <c r="AS12" s="95">
        <f t="shared" si="1"/>
        <v>9.4762229011005168</v>
      </c>
    </row>
    <row r="13" spans="1:45" s="80" customFormat="1" ht="23.25" customHeight="1">
      <c r="B13" s="94" t="s">
        <v>300</v>
      </c>
      <c r="C13" s="94">
        <v>2016851016</v>
      </c>
      <c r="D13" s="94" t="s">
        <v>338</v>
      </c>
      <c r="E13" s="95">
        <v>4</v>
      </c>
      <c r="F13" s="96">
        <v>1</v>
      </c>
      <c r="G13" s="94"/>
      <c r="H13" s="94"/>
      <c r="I13" s="94" t="s">
        <v>1</v>
      </c>
      <c r="J13" s="94">
        <v>1.52</v>
      </c>
      <c r="K13" s="94" t="s">
        <v>46</v>
      </c>
      <c r="L13" s="94">
        <v>40</v>
      </c>
      <c r="M13" s="94">
        <v>2</v>
      </c>
      <c r="N13" s="94">
        <v>15.2</v>
      </c>
      <c r="O13" s="96">
        <v>2</v>
      </c>
      <c r="P13" s="102"/>
      <c r="Q13" s="102"/>
      <c r="R13" s="94" t="s">
        <v>131</v>
      </c>
      <c r="S13" s="94">
        <v>1</v>
      </c>
      <c r="T13" s="94" t="s">
        <v>255</v>
      </c>
      <c r="U13" s="94">
        <v>5</v>
      </c>
      <c r="V13" s="94">
        <v>2</v>
      </c>
      <c r="W13" s="94">
        <v>1.25</v>
      </c>
      <c r="X13" s="96">
        <v>3</v>
      </c>
      <c r="Y13" s="102"/>
      <c r="Z13" s="102"/>
      <c r="AA13" s="94" t="s">
        <v>130</v>
      </c>
      <c r="AB13" s="94">
        <v>1</v>
      </c>
      <c r="AC13" s="94" t="s">
        <v>220</v>
      </c>
      <c r="AD13" s="94">
        <v>8</v>
      </c>
      <c r="AE13" s="94">
        <v>1</v>
      </c>
      <c r="AF13" s="94">
        <v>8</v>
      </c>
      <c r="AG13" s="96">
        <v>4</v>
      </c>
      <c r="AH13" s="102"/>
      <c r="AI13" s="102"/>
      <c r="AJ13" s="94" t="s">
        <v>132</v>
      </c>
      <c r="AK13" s="94">
        <v>1</v>
      </c>
      <c r="AL13" s="94" t="s">
        <v>231</v>
      </c>
      <c r="AM13" s="94">
        <v>3</v>
      </c>
      <c r="AN13" s="94">
        <v>1</v>
      </c>
      <c r="AO13" s="94">
        <v>3</v>
      </c>
      <c r="AP13" s="95">
        <v>27.45</v>
      </c>
      <c r="AQ13" s="94">
        <v>0.36806654599999999</v>
      </c>
      <c r="AR13" s="94">
        <f t="shared" si="0"/>
        <v>10.103426687699999</v>
      </c>
      <c r="AS13" s="95">
        <f t="shared" si="1"/>
        <v>8.2723986813899977</v>
      </c>
    </row>
    <row r="14" spans="1:45" s="80" customFormat="1" ht="23.25" customHeight="1">
      <c r="B14" s="98" t="s">
        <v>167</v>
      </c>
      <c r="C14" s="98">
        <v>2016851015</v>
      </c>
      <c r="D14" s="98" t="s">
        <v>327</v>
      </c>
      <c r="E14" s="97">
        <v>3</v>
      </c>
      <c r="F14" s="99">
        <v>1</v>
      </c>
      <c r="G14" s="94" t="s">
        <v>328</v>
      </c>
      <c r="H14" s="94" t="s">
        <v>329</v>
      </c>
      <c r="I14" s="94"/>
      <c r="J14" s="94">
        <v>2.319</v>
      </c>
      <c r="K14" s="94" t="s">
        <v>330</v>
      </c>
      <c r="L14" s="98">
        <v>8</v>
      </c>
      <c r="M14" s="98">
        <v>1</v>
      </c>
      <c r="N14" s="94">
        <v>18.552</v>
      </c>
      <c r="O14" s="102"/>
      <c r="P14" s="102"/>
      <c r="Q14" s="106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95">
        <v>18.552</v>
      </c>
      <c r="AQ14" s="94">
        <v>0.36806654599999999</v>
      </c>
      <c r="AR14" s="94">
        <f t="shared" si="0"/>
        <v>6.828370561392</v>
      </c>
      <c r="AS14" s="95">
        <f t="shared" si="1"/>
        <v>5.6798593929744001</v>
      </c>
    </row>
    <row r="15" spans="1:45" s="80" customFormat="1" ht="23.25" customHeight="1">
      <c r="B15" s="98" t="s">
        <v>159</v>
      </c>
      <c r="C15" s="98">
        <v>2016851005</v>
      </c>
      <c r="D15" s="98" t="s">
        <v>280</v>
      </c>
      <c r="E15" s="97">
        <v>4</v>
      </c>
      <c r="F15" s="99"/>
      <c r="G15" s="94"/>
      <c r="H15" s="94"/>
      <c r="I15" s="94"/>
      <c r="J15" s="94"/>
      <c r="K15" s="94"/>
      <c r="L15" s="98"/>
      <c r="M15" s="98"/>
      <c r="N15" s="98"/>
      <c r="O15" s="99"/>
      <c r="P15" s="104"/>
      <c r="Q15" s="104"/>
      <c r="R15" s="98"/>
      <c r="S15" s="98"/>
      <c r="T15" s="105"/>
      <c r="U15" s="98"/>
      <c r="V15" s="98"/>
      <c r="W15" s="98"/>
      <c r="X15" s="99"/>
      <c r="Y15" s="104"/>
      <c r="Z15" s="100"/>
      <c r="AA15" s="98"/>
      <c r="AB15" s="98"/>
      <c r="AC15" s="105"/>
      <c r="AD15" s="98"/>
      <c r="AE15" s="98"/>
      <c r="AF15" s="98"/>
      <c r="AG15" s="102"/>
      <c r="AH15" s="102"/>
      <c r="AI15" s="102"/>
      <c r="AJ15" s="102"/>
      <c r="AK15" s="102"/>
      <c r="AL15" s="102"/>
      <c r="AM15" s="102"/>
      <c r="AN15" s="102"/>
      <c r="AO15" s="94"/>
      <c r="AP15" s="95"/>
      <c r="AQ15" s="94">
        <v>0.36806654599999999</v>
      </c>
      <c r="AR15" s="94">
        <f t="shared" si="0"/>
        <v>0</v>
      </c>
      <c r="AS15" s="95">
        <f t="shared" si="1"/>
        <v>1.2</v>
      </c>
    </row>
  </sheetData>
  <sortState ref="B4:AS15">
    <sortCondition descending="1" ref="AS4:AS15"/>
  </sortState>
  <mergeCells count="3">
    <mergeCell ref="B1:Q1"/>
    <mergeCell ref="B2:D2"/>
    <mergeCell ref="F2:AQ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E24" sqref="E24"/>
    </sheetView>
  </sheetViews>
  <sheetFormatPr defaultRowHeight="14.25"/>
  <cols>
    <col min="1" max="1" width="14.75" customWidth="1"/>
    <col min="2" max="2" width="13.5" customWidth="1"/>
    <col min="5" max="5" width="6.875" customWidth="1"/>
    <col min="6" max="6" width="15.125" customWidth="1"/>
    <col min="7" max="7" width="17" customWidth="1"/>
  </cols>
  <sheetData>
    <row r="1" spans="1:8" ht="35.25" customHeight="1">
      <c r="A1" s="235" t="s">
        <v>370</v>
      </c>
      <c r="B1" s="235"/>
      <c r="C1" s="235"/>
      <c r="F1" s="235" t="s">
        <v>371</v>
      </c>
      <c r="G1" s="236"/>
      <c r="H1" s="236"/>
    </row>
    <row r="2" spans="1:8">
      <c r="A2" s="214" t="s">
        <v>139</v>
      </c>
      <c r="B2" s="214">
        <v>2017851019</v>
      </c>
      <c r="C2" s="214" t="s">
        <v>140</v>
      </c>
      <c r="F2" s="215" t="s">
        <v>173</v>
      </c>
      <c r="G2" s="215">
        <v>2016851018</v>
      </c>
      <c r="H2" s="215" t="s">
        <v>286</v>
      </c>
    </row>
    <row r="3" spans="1:8">
      <c r="A3" s="149" t="s">
        <v>83</v>
      </c>
      <c r="B3" s="149">
        <v>2017854006</v>
      </c>
      <c r="C3" s="149" t="s">
        <v>94</v>
      </c>
      <c r="F3" s="214" t="s">
        <v>159</v>
      </c>
      <c r="G3" s="214">
        <v>2017851003</v>
      </c>
      <c r="H3" s="214" t="s">
        <v>160</v>
      </c>
    </row>
    <row r="4" spans="1:8" ht="15">
      <c r="A4" s="150" t="s">
        <v>48</v>
      </c>
      <c r="B4" s="149">
        <v>2017852029</v>
      </c>
      <c r="C4" s="149" t="s">
        <v>57</v>
      </c>
      <c r="F4" s="150" t="s">
        <v>48</v>
      </c>
      <c r="G4" s="149">
        <v>2017852029</v>
      </c>
      <c r="H4" s="149" t="s">
        <v>57</v>
      </c>
    </row>
    <row r="5" spans="1:8">
      <c r="A5" s="149" t="s">
        <v>31</v>
      </c>
      <c r="B5" s="149">
        <v>2017857002</v>
      </c>
      <c r="C5" s="149" t="s">
        <v>350</v>
      </c>
      <c r="F5" s="149" t="s">
        <v>31</v>
      </c>
      <c r="G5" s="149">
        <v>2017852002</v>
      </c>
      <c r="H5" s="149" t="s">
        <v>32</v>
      </c>
    </row>
    <row r="6" spans="1:8" ht="15">
      <c r="A6" s="149" t="s">
        <v>58</v>
      </c>
      <c r="B6" s="149">
        <v>2017857006</v>
      </c>
      <c r="C6" s="149" t="s">
        <v>356</v>
      </c>
      <c r="F6" s="150" t="s">
        <v>58</v>
      </c>
      <c r="G6" s="149">
        <v>2017852035</v>
      </c>
      <c r="H6" s="149" t="s">
        <v>59</v>
      </c>
    </row>
    <row r="7" spans="1:8" ht="15">
      <c r="A7" s="149" t="s">
        <v>31</v>
      </c>
      <c r="B7" s="149">
        <v>2017857003</v>
      </c>
      <c r="C7" s="149" t="s">
        <v>351</v>
      </c>
      <c r="F7" s="150" t="s">
        <v>48</v>
      </c>
      <c r="G7" s="149">
        <v>2017852028</v>
      </c>
      <c r="H7" s="149" t="s">
        <v>56</v>
      </c>
    </row>
    <row r="8" spans="1:8">
      <c r="A8" s="149" t="s">
        <v>31</v>
      </c>
      <c r="B8" s="149">
        <v>2017852002</v>
      </c>
      <c r="C8" s="149" t="s">
        <v>32</v>
      </c>
      <c r="F8" s="216" t="s">
        <v>232</v>
      </c>
      <c r="G8" s="216">
        <v>2016852029</v>
      </c>
      <c r="H8" s="216" t="s">
        <v>233</v>
      </c>
    </row>
    <row r="9" spans="1:8">
      <c r="A9" s="215" t="s">
        <v>314</v>
      </c>
      <c r="B9" s="215">
        <v>2016851007</v>
      </c>
      <c r="C9" s="215" t="s">
        <v>315</v>
      </c>
      <c r="F9" s="216" t="s">
        <v>48</v>
      </c>
      <c r="G9" s="216">
        <v>2016852015</v>
      </c>
      <c r="H9" s="216" t="s">
        <v>218</v>
      </c>
    </row>
    <row r="10" spans="1:8">
      <c r="A10" s="215" t="s">
        <v>173</v>
      </c>
      <c r="B10" s="215">
        <v>2016851018</v>
      </c>
      <c r="C10" s="215" t="s">
        <v>286</v>
      </c>
    </row>
    <row r="11" spans="1:8">
      <c r="A11" s="216" t="s">
        <v>48</v>
      </c>
      <c r="B11" s="216">
        <v>2016852020</v>
      </c>
      <c r="C11" s="216" t="s">
        <v>224</v>
      </c>
    </row>
    <row r="12" spans="1:8">
      <c r="A12" s="216" t="s">
        <v>58</v>
      </c>
      <c r="B12" s="216">
        <v>2016852032</v>
      </c>
      <c r="C12" s="216" t="s">
        <v>184</v>
      </c>
    </row>
    <row r="13" spans="1:8">
      <c r="A13" s="216" t="s">
        <v>31</v>
      </c>
      <c r="B13" s="216">
        <v>2016852009</v>
      </c>
      <c r="C13" s="216" t="s">
        <v>202</v>
      </c>
    </row>
  </sheetData>
  <mergeCells count="2">
    <mergeCell ref="A1:C1"/>
    <mergeCell ref="F1:H1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17级硕士</vt:lpstr>
      <vt:lpstr>17级博士</vt:lpstr>
      <vt:lpstr>16级硕士</vt:lpstr>
      <vt:lpstr>16级博士</vt:lpstr>
      <vt:lpstr>优秀研究生（干部）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2018-09-12T01:24:22Z</dcterms:modified>
</cp:coreProperties>
</file>